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Print_Titles" localSheetId="0">Sheet1!$A:$R,Sheet1!$1:$5</definedName>
    <definedName name="_xlnm.Print_Area" localSheetId="0">Sheet1!$A$1:$R$46</definedName>
  </definedNames>
  <calcPr calcId="144525"/>
</workbook>
</file>

<file path=xl/sharedStrings.xml><?xml version="1.0" encoding="utf-8"?>
<sst xmlns="http://schemas.openxmlformats.org/spreadsheetml/2006/main" count="295" uniqueCount="203">
  <si>
    <r>
      <rPr>
        <sz val="15.5"/>
        <color theme="1"/>
        <rFont val="黑体"/>
        <charset val="134"/>
      </rPr>
      <t>盘州府办发〔</t>
    </r>
    <r>
      <rPr>
        <sz val="15.5"/>
        <color theme="1"/>
        <rFont val="Times New Roman"/>
        <charset val="134"/>
      </rPr>
      <t>2022</t>
    </r>
    <r>
      <rPr>
        <sz val="15.5"/>
        <color theme="1"/>
        <rFont val="黑体"/>
        <charset val="134"/>
      </rPr>
      <t>〕</t>
    </r>
    <r>
      <rPr>
        <sz val="15.5"/>
        <color theme="1"/>
        <rFont val="Times New Roman"/>
        <charset val="134"/>
      </rPr>
      <t>45</t>
    </r>
    <r>
      <rPr>
        <sz val="15.5"/>
        <color theme="1"/>
        <rFont val="黑体"/>
        <charset val="134"/>
      </rPr>
      <t>号附件</t>
    </r>
  </si>
  <si>
    <t>盘州市综合立体交通建设三年行动方案目标责任分解表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</si>
  <si>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</si>
  <si>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</si>
  <si>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建设里程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内容</t>
    </r>
  </si>
  <si>
    <r>
      <rPr>
        <sz val="12"/>
        <color theme="1"/>
        <rFont val="黑体"/>
        <charset val="134"/>
      </rPr>
      <t>总投资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（亿元）</t>
    </r>
  </si>
  <si>
    <r>
      <rPr>
        <sz val="12"/>
        <color theme="1"/>
        <rFont val="黑体"/>
        <charset val="134"/>
      </rPr>
      <t>已完成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投资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（亿元）</t>
    </r>
  </si>
  <si>
    <r>
      <rPr>
        <sz val="12"/>
        <color theme="1"/>
        <rFont val="黑体"/>
        <charset val="134"/>
      </rPr>
      <t>总体目标</t>
    </r>
  </si>
  <si>
    <r>
      <rPr>
        <sz val="12"/>
        <color theme="1"/>
        <rFont val="黑体"/>
        <charset val="134"/>
      </rPr>
      <t>年度目标</t>
    </r>
  </si>
  <si>
    <r>
      <rPr>
        <sz val="12"/>
        <color theme="1"/>
        <rFont val="黑体"/>
        <charset val="134"/>
      </rPr>
      <t>牵头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实施单位</t>
    </r>
  </si>
  <si>
    <r>
      <rPr>
        <sz val="12"/>
        <color theme="1"/>
        <rFont val="黑体"/>
        <charset val="134"/>
      </rPr>
      <t>责任单位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</si>
  <si>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</si>
  <si>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</si>
  <si>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</si>
  <si>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</si>
  <si>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</si>
  <si>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黑体"/>
        <charset val="134"/>
      </rPr>
      <t>目标内容</t>
    </r>
  </si>
  <si>
    <r>
      <rPr>
        <sz val="12"/>
        <color theme="1"/>
        <rFont val="黑体"/>
        <charset val="134"/>
      </rPr>
      <t>完成投资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（亿元）</t>
    </r>
  </si>
  <si>
    <t>合计</t>
  </si>
  <si>
    <t>一、构建立体交通</t>
  </si>
  <si>
    <t>1.填补航空运输空白</t>
  </si>
  <si>
    <t>盘州官山机场</t>
  </si>
  <si>
    <t>4C级机场</t>
  </si>
  <si>
    <t>扎实开展项目建设，计划2025年建成</t>
  </si>
  <si>
    <t>开工建设</t>
  </si>
  <si>
    <t>工程形象进度达30%</t>
  </si>
  <si>
    <t>工程形象进度达75%</t>
  </si>
  <si>
    <t>全面建成，完成形象进度100%</t>
  </si>
  <si>
    <t>市发展改革局</t>
  </si>
  <si>
    <t>市交通运输局
市自然资源局
市住房城乡建设局
市水务局
六盘水市生态环境局盘州分局
市房屋征收服务中心
鸡场坪镇
两河街道
市航投公司</t>
  </si>
  <si>
    <t>盘州官山机场快速联络线一期工程</t>
  </si>
  <si>
    <t>开展土地等前期手续办理</t>
  </si>
  <si>
    <t>启动建设，工程形象进度达30%</t>
  </si>
  <si>
    <t>全面建成通车，完成形象进度100%</t>
  </si>
  <si>
    <t>市交通运输局</t>
  </si>
  <si>
    <t>市发展改革局
市自然资源局
市房屋征收服务中心
市重大项目协调办
鸡场坪镇
两河街道
市航投公司</t>
  </si>
  <si>
    <t>2.完善铁路运输网络</t>
  </si>
  <si>
    <t>新建铁路盘县至兴义线</t>
  </si>
  <si>
    <t>有序开展盘兴高铁建设，2025年全面建成通车</t>
  </si>
  <si>
    <t>工程形象进度达25%</t>
  </si>
  <si>
    <t>工程形象进度达55%</t>
  </si>
  <si>
    <t>工程形象进度达85%</t>
  </si>
  <si>
    <t>工程形象进度达100%</t>
  </si>
  <si>
    <t>市重大项目协调办</t>
  </si>
  <si>
    <t>市交通运输局
市自然资源局
市房屋征收服务中心
两河街道
丹霞镇
石桥镇
响水镇
保田镇</t>
  </si>
  <si>
    <t>新建铁路盘州至六盘水至威宁至昭通线盘州段</t>
  </si>
  <si>
    <t>2025年前争取纳入国家、省铁路相关规划</t>
  </si>
  <si>
    <t>完成路线方案拟定</t>
  </si>
  <si>
    <t>开展相应前期工作</t>
  </si>
  <si>
    <t>争取纳入国家、省铁路相关规划</t>
  </si>
  <si>
    <t>市重大项目协调办
市交通运输局
市自然资源局
盘北经济开发区管委会
两河街道
鸡场坪镇
坪地乡</t>
  </si>
  <si>
    <t>盘兴铁路保田站配套基础设施</t>
  </si>
  <si>
    <t>与新建铁路盘县至兴义线同步建成</t>
  </si>
  <si>
    <t>完成该项目规划方案</t>
  </si>
  <si>
    <t>完成该项目勘察设计</t>
  </si>
  <si>
    <t>启动项目建设，工程形象进度达40%</t>
  </si>
  <si>
    <t>完成项目建设</t>
  </si>
  <si>
    <t>市发展改革局
市水务局
六盘水市生态环境局盘州分局
盘南产业园区管委会
市自然资源局
市房屋征收服务中心
保田镇</t>
  </si>
  <si>
    <t>铁路货场建设</t>
  </si>
  <si>
    <t>6-1</t>
  </si>
  <si>
    <t>盘江新光瓦窑田铁路货场专用线工程</t>
  </si>
  <si>
    <t>有序开展项目建设，2023年完成项目建设</t>
  </si>
  <si>
    <t>启动永久用地手续申报前期工作、初步设计报告批复工作</t>
  </si>
  <si>
    <t>完成施工及调试，达到运营条件</t>
  </si>
  <si>
    <t>盘南产业园区管委会</t>
  </si>
  <si>
    <t>市发展改革局
市自然资源局
市房屋征收服务中心
大山镇
贵州盘江新光发电有限公司</t>
  </si>
  <si>
    <t>6-2</t>
  </si>
  <si>
    <t>六盘水市盘州市煤炭储配中心项目</t>
  </si>
  <si>
    <t>90591.7m²</t>
  </si>
  <si>
    <t>2024年建成</t>
  </si>
  <si>
    <t>完成项目勘察设计、用地等相关前期手续，启动项目建设</t>
  </si>
  <si>
    <t>工程形象进度达60%</t>
  </si>
  <si>
    <t>市能源局</t>
  </si>
  <si>
    <t>市发展改革局
市交通运输局
市自然资源局
红果经济开发区管委会
两河街道
市能投公司</t>
  </si>
  <si>
    <t>6-3</t>
  </si>
  <si>
    <t>盘北物流铁路专线项目</t>
  </si>
  <si>
    <t>积极推进项目前期工作，2025年开工建设</t>
  </si>
  <si>
    <t>将路线方案报送昆明铁路局审定并开展相应前期工作</t>
  </si>
  <si>
    <t>完善勘察设计、用地组件等手续</t>
  </si>
  <si>
    <t>开工建设，工程形象进度达8%</t>
  </si>
  <si>
    <t>盘北经济开发区管委会</t>
  </si>
  <si>
    <t>市发展改革局
市自然资源局
市交通运输局
市房屋征收服务中心
鸡场坪镇
贵州兴北铁路运输有限公司</t>
  </si>
  <si>
    <t>6-4</t>
  </si>
  <si>
    <t>红果铁路货场项目</t>
  </si>
  <si>
    <t>/</t>
  </si>
  <si>
    <t>提高该货场利用率，增加货物运输种类，围绕铁路货场，带动周边土地综合开发，改善火车站片区对外门户形象，打造成集散物流批发市场。</t>
  </si>
  <si>
    <t>市住房城乡建设局</t>
  </si>
  <si>
    <t>市发展改革局
市自然资源局
市交通运输局
市招商投资促进服务中心
盘州市城兴土地开发有限公司</t>
  </si>
  <si>
    <t>6-5</t>
  </si>
  <si>
    <t>红果经济开发区铁路进园区建设项目</t>
  </si>
  <si>
    <t>2025年建成</t>
  </si>
  <si>
    <t>完成项目初步规划设计方案报批及可研审核</t>
  </si>
  <si>
    <t>办理项目前期手续，解决征地拆迁问题，完成项目勘察设计，完善项目招标等工作</t>
  </si>
  <si>
    <t>启动项目建设，完成基础施工</t>
  </si>
  <si>
    <t>红果经济开发区管委会</t>
  </si>
  <si>
    <t>市交通运输局
市自然资源局
红腾公司</t>
  </si>
  <si>
    <t>二、大力推进七横五纵一环线
骨架公路网建设，优化公路网结构</t>
  </si>
  <si>
    <t>1.进一步打通公路大通道</t>
  </si>
  <si>
    <t>沪昆国家高速公路安顺至盘州
（黔滇界）段扩容工程</t>
  </si>
  <si>
    <t>有序开展项目建设，2025年全面建成</t>
  </si>
  <si>
    <t>完成用地手续</t>
  </si>
  <si>
    <t>2023年象进度达30%</t>
  </si>
  <si>
    <t>工程形象进度达70%</t>
  </si>
  <si>
    <t>项目指挥部成员单位</t>
  </si>
  <si>
    <t>水城（玉舍）至盘州（普田）
高速公路</t>
  </si>
  <si>
    <t>配合项目业主开展前期工作，争取纳入国家公路规划，力争2025年前启动项目实施</t>
  </si>
  <si>
    <t>将项目纳入国家公路规划</t>
  </si>
  <si>
    <t>完成工可批复</t>
  </si>
  <si>
    <t>完成初步设计及施工图设计，资金到位情况下，完成项目土地手续办理</t>
  </si>
  <si>
    <t>力争启动项目建设</t>
  </si>
  <si>
    <t>项目前期工作协调服务工作组成员单位</t>
  </si>
  <si>
    <t>盘州至宣威高速公路</t>
  </si>
  <si>
    <t>加强与云南省对接合作，争取2025年纳入贵州省相关规划</t>
  </si>
  <si>
    <t>与云南省共同协商确定项目接线点位置</t>
  </si>
  <si>
    <t>开展项目路线研究工作</t>
  </si>
  <si>
    <t>开展项目勘察设计</t>
  </si>
  <si>
    <t>开展项目土地手续办理</t>
  </si>
  <si>
    <t>市发展改革局
市自然资源局
市水务局
六盘水市生态环境局盘州分局
市交投公司</t>
  </si>
  <si>
    <t>兴仁经盘州至曲靖麒麟高速公路</t>
  </si>
  <si>
    <t>盘州城市一级环线</t>
  </si>
  <si>
    <t>推进剩余105.2公里一级环线建设，建成29.9公里，启动34公里建设</t>
  </si>
  <si>
    <t>11-1</t>
  </si>
  <si>
    <t>鸡场坪至刘官段</t>
  </si>
  <si>
    <t>2025年完成项目建设</t>
  </si>
  <si>
    <t>工程形象进度达80%</t>
  </si>
  <si>
    <t>市自然资源局
市房屋征收服务中心
鸡场坪镇
两河街道
刘官街道</t>
  </si>
  <si>
    <t>11-2</t>
  </si>
  <si>
    <t>刘三田至大板桥段</t>
  </si>
  <si>
    <t>2023年完成项目建设</t>
  </si>
  <si>
    <t>实现全面复工</t>
  </si>
  <si>
    <t>市自然资源局
市房屋征收服务中心
盘关镇
市交投公司</t>
  </si>
  <si>
    <t>11-3</t>
  </si>
  <si>
    <t>粑粑铺至赵官段</t>
  </si>
  <si>
    <t>完成土地手续报件组件等前期手续</t>
  </si>
  <si>
    <t>开工建设，工程形象进度达30%</t>
  </si>
  <si>
    <t>市自然资源局
市房屋征收服务中心
丹霞镇</t>
  </si>
  <si>
    <t>11-4</t>
  </si>
  <si>
    <t>柏果经大板桥至红果段</t>
  </si>
  <si>
    <t>2025年启动项目建设</t>
  </si>
  <si>
    <t>开展勘察设计、土地预审等前期手续</t>
  </si>
  <si>
    <t>完成勘察设计及土地报件组件</t>
  </si>
  <si>
    <t>视资金到位情况适时启动实施项目</t>
  </si>
  <si>
    <t>启动项目实施，工程形象进度达30%</t>
  </si>
  <si>
    <t>市自然资源局
市房屋征收服务中心
柏果镇
盘关镇
两河街道
红果街道
市交投公司</t>
  </si>
  <si>
    <t>11-5</t>
  </si>
  <si>
    <t>赵官至红果段</t>
  </si>
  <si>
    <t>有序推进项目勘察设计，视资金政策情况启动土地等前置手续办理</t>
  </si>
  <si>
    <t>市发展改革局
市自然资源局
市水务局
六盘水市生态环境局盘州分局</t>
  </si>
  <si>
    <t>11-6</t>
  </si>
  <si>
    <t>柏果至鸡场坪段</t>
  </si>
  <si>
    <t>11-7</t>
  </si>
  <si>
    <t>红果城区段
（含亦资孔大桥及沙陀大桥）</t>
  </si>
  <si>
    <r>
      <t>S218</t>
    </r>
    <r>
      <rPr>
        <sz val="10"/>
        <color theme="1"/>
        <rFont val="宋体"/>
        <charset val="134"/>
      </rPr>
      <t>盘州石桥至保田公路</t>
    </r>
  </si>
  <si>
    <t>力争2025年启动项目建设</t>
  </si>
  <si>
    <t>开展项目路线方案研究</t>
  </si>
  <si>
    <t>完成项目勘察设计</t>
  </si>
  <si>
    <t>完成土地手续报件组件，报批勘察设计</t>
  </si>
  <si>
    <t>启动项目建设</t>
  </si>
  <si>
    <t>市发展改革局
市自然资源局
市水务局
六盘水市生态环境局盘州分局
石桥镇
响水镇
保田镇</t>
  </si>
  <si>
    <t>2.加快普通国省道提级改造</t>
  </si>
  <si>
    <t>G246普古垭口至淤泥公路</t>
  </si>
  <si>
    <t>有序开展项目建设，到2023年建成</t>
  </si>
  <si>
    <t>市自然资源局
市房屋征收服务中心
普古乡
淤泥乡</t>
  </si>
  <si>
    <t>G246盘州市赵官至补西垭口公路改扩建工程</t>
  </si>
  <si>
    <t>做好建设协调服务，做好征拆工作，营造良好施工氛围，到2025年建成</t>
  </si>
  <si>
    <t>完成项目用地手续组件报件，开展赵官至大山段施工招标工作</t>
  </si>
  <si>
    <t>2023年全线启动建设，工程形象进度达40%</t>
  </si>
  <si>
    <t>2024年工程形象进度达70%</t>
  </si>
  <si>
    <t>2025年工程形象进度达100%</t>
  </si>
  <si>
    <t>市发展改革局
市自然资源局
市水务局
六盘水市生态环境局盘州分局
丹霞镇
民主镇
大山镇
保田镇
市交投公司</t>
  </si>
  <si>
    <t>G320普安三板桥至盘州刘官公路</t>
  </si>
  <si>
    <t>做好建设协调服务，做好征拆工作，营造良好施工氛围，2025年前启动项目建设</t>
  </si>
  <si>
    <t>配合项目业主，2022年推进项目环评、水保、林地、用地预审等相关前置手续办理</t>
  </si>
  <si>
    <t>2023年完成柏勘察设计及土地报件组件</t>
  </si>
  <si>
    <t>2024年视资金到位情况适时启动实施项目</t>
  </si>
  <si>
    <t>2025年启动项目实施，工程形象进度达20%</t>
  </si>
  <si>
    <t>市自然资源局
市房屋征收服务中心
英武镇
旧营乡
刘官街道</t>
  </si>
  <si>
    <t>三、提高农村公路通行服务能力</t>
  </si>
  <si>
    <t>Y166盘县会议会址至百亩头公路（重走长征路项目）</t>
  </si>
  <si>
    <t>有序推进项目建设，2025年前建成</t>
  </si>
  <si>
    <t>2022年完成项目勘察设计及土地预审上报</t>
  </si>
  <si>
    <t>2023年向上申报补助资金，启动项目建设，工程形象进度达40%</t>
  </si>
  <si>
    <t>市发展改革局
市自然资源局
市房屋征收服务中心
双凤镇
刘官街道</t>
  </si>
  <si>
    <t>重要农村公路单车道改双车道</t>
  </si>
  <si>
    <t>根据上级政策情况，争取农村公路单车道改双车道工程建设计划，有力推进实施</t>
  </si>
  <si>
    <t>市发展改革局
市自然资源局
市房屋征收服务中心
27个乡（镇、街道）</t>
  </si>
  <si>
    <t>四、推进物流运输发展</t>
  </si>
  <si>
    <t>盘州城市综合交通枢纽建设项目</t>
  </si>
  <si>
    <t>一级客运站</t>
  </si>
  <si>
    <t>强力推进项目建设，2023年建成投用，计划完成投资约1亿元</t>
  </si>
  <si>
    <t>全面复工</t>
  </si>
  <si>
    <t>建成本项目</t>
  </si>
  <si>
    <t>市住房城乡建设局
市交投公司</t>
  </si>
  <si>
    <t>盘州东客运站建设项目</t>
  </si>
  <si>
    <t>3.69万m²</t>
  </si>
  <si>
    <t>2023年建成，计划完成投资2.86亿元</t>
  </si>
  <si>
    <t>争取项目复工</t>
  </si>
  <si>
    <t>2023年建成</t>
  </si>
  <si>
    <t>红果经济开发区管委会
两河街道
六盘水市交运集团</t>
  </si>
  <si>
    <t>贵州红果
经济开发区中心物流园建设项目</t>
  </si>
  <si>
    <t>23万m²</t>
  </si>
  <si>
    <t>2022年争取项目复工</t>
  </si>
  <si>
    <t>市自然资源局
市能源局
两河街道
红腾公司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</si>
</sst>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5.5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.5"/>
      <color theme="1"/>
      <name val="Times New Roman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0" fillId="0" borderId="0" xfId="0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justify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10" fillId="0" borderId="2" xfId="0" applyNumberFormat="1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177" fontId="0" fillId="0" borderId="0" xfId="0" applyNumberFormat="1" applyFill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view="pageBreakPreview" zoomScaleNormal="88" workbookViewId="0">
      <pane ySplit="5" topLeftCell="A46" activePane="bottomLeft" state="frozen"/>
      <selection/>
      <selection pane="bottomLeft" activeCell="B35" sqref="B35"/>
    </sheetView>
  </sheetViews>
  <sheetFormatPr defaultColWidth="9" defaultRowHeight="13.5"/>
  <cols>
    <col min="1" max="1" width="5" customWidth="1"/>
    <col min="2" max="2" width="28.125" style="1" customWidth="1"/>
    <col min="3" max="3" width="9.34166666666667" style="9" customWidth="1"/>
    <col min="4" max="4" width="8.375" style="10" customWidth="1"/>
    <col min="5" max="5" width="8.08333333333333" style="11" customWidth="1"/>
    <col min="6" max="6" width="14.15" style="12" customWidth="1"/>
    <col min="7" max="7" width="10.0833333333333" style="10" customWidth="1"/>
    <col min="8" max="8" width="10.625" style="12" customWidth="1"/>
    <col min="9" max="9" width="10.9333333333333" style="10" customWidth="1"/>
    <col min="10" max="10" width="10.625" style="12" customWidth="1"/>
    <col min="11" max="11" width="9.375" style="10" customWidth="1"/>
    <col min="12" max="12" width="10.625" style="12" customWidth="1"/>
    <col min="13" max="13" width="9.94166666666667" style="10" customWidth="1"/>
    <col min="14" max="14" width="10.625" style="12" customWidth="1"/>
    <col min="15" max="15" width="9.65833333333333" style="10" customWidth="1"/>
    <col min="16" max="16" width="11.3666666666667" customWidth="1"/>
    <col min="17" max="17" width="20.6" customWidth="1"/>
  </cols>
  <sheetData>
    <row r="1" s="1" customFormat="1" ht="40" customHeight="1" spans="1:18">
      <c r="A1" s="13" t="s">
        <v>0</v>
      </c>
      <c r="B1" s="13"/>
      <c r="C1" s="14"/>
      <c r="D1" s="15"/>
      <c r="E1" s="15"/>
      <c r="F1" s="13"/>
      <c r="G1" s="15"/>
      <c r="H1" s="13"/>
      <c r="I1" s="15"/>
      <c r="J1" s="13"/>
      <c r="K1" s="15"/>
      <c r="L1" s="13"/>
      <c r="M1" s="15"/>
      <c r="N1" s="13"/>
      <c r="O1" s="15"/>
      <c r="P1" s="13"/>
      <c r="Q1" s="13"/>
      <c r="R1" s="13"/>
    </row>
    <row r="2" s="1" customFormat="1" ht="40" customHeight="1" spans="1:18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="1" customFormat="1" ht="25" customHeight="1" spans="1:18">
      <c r="A3" s="18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1" t="s">
        <v>7</v>
      </c>
      <c r="G3" s="22"/>
      <c r="H3" s="23" t="s">
        <v>8</v>
      </c>
      <c r="I3" s="71"/>
      <c r="J3" s="23"/>
      <c r="K3" s="71"/>
      <c r="L3" s="23"/>
      <c r="M3" s="71"/>
      <c r="N3" s="23"/>
      <c r="O3" s="72"/>
      <c r="P3" s="73" t="s">
        <v>9</v>
      </c>
      <c r="Q3" s="73" t="s">
        <v>10</v>
      </c>
      <c r="R3" s="32" t="s">
        <v>11</v>
      </c>
    </row>
    <row r="4" s="1" customFormat="1" ht="25" customHeight="1" spans="1:18">
      <c r="A4" s="24"/>
      <c r="B4" s="24"/>
      <c r="C4" s="25"/>
      <c r="D4" s="26"/>
      <c r="E4" s="27"/>
      <c r="F4" s="21"/>
      <c r="G4" s="22"/>
      <c r="H4" s="23" t="s">
        <v>12</v>
      </c>
      <c r="I4" s="72"/>
      <c r="J4" s="74" t="s">
        <v>13</v>
      </c>
      <c r="K4" s="72"/>
      <c r="L4" s="74" t="s">
        <v>14</v>
      </c>
      <c r="M4" s="72"/>
      <c r="N4" s="74" t="s">
        <v>15</v>
      </c>
      <c r="O4" s="72"/>
      <c r="P4" s="75"/>
      <c r="Q4" s="75"/>
      <c r="R4" s="32"/>
    </row>
    <row r="5" s="1" customFormat="1" ht="32" customHeight="1" spans="1:18">
      <c r="A5" s="28"/>
      <c r="B5" s="28"/>
      <c r="C5" s="29"/>
      <c r="D5" s="30"/>
      <c r="E5" s="31"/>
      <c r="F5" s="32" t="s">
        <v>16</v>
      </c>
      <c r="G5" s="22" t="s">
        <v>17</v>
      </c>
      <c r="H5" s="32" t="s">
        <v>16</v>
      </c>
      <c r="I5" s="22" t="s">
        <v>17</v>
      </c>
      <c r="J5" s="32" t="s">
        <v>16</v>
      </c>
      <c r="K5" s="22" t="s">
        <v>17</v>
      </c>
      <c r="L5" s="32" t="s">
        <v>16</v>
      </c>
      <c r="M5" s="22" t="s">
        <v>17</v>
      </c>
      <c r="N5" s="32" t="s">
        <v>16</v>
      </c>
      <c r="O5" s="22" t="s">
        <v>17</v>
      </c>
      <c r="P5" s="76"/>
      <c r="Q5" s="76"/>
      <c r="R5" s="32"/>
    </row>
    <row r="6" s="2" customFormat="1" ht="28" customHeight="1" spans="1:18">
      <c r="A6" s="33" t="s">
        <v>18</v>
      </c>
      <c r="B6" s="34"/>
      <c r="C6" s="35">
        <f t="shared" ref="C6:G6" si="0">C7+C21+C40+C43</f>
        <v>1819.56</v>
      </c>
      <c r="D6" s="36">
        <f t="shared" si="0"/>
        <v>737.5</v>
      </c>
      <c r="E6" s="36">
        <f t="shared" si="0"/>
        <v>38.73</v>
      </c>
      <c r="F6" s="37"/>
      <c r="G6" s="36">
        <f>G7+G21+G40+G43</f>
        <v>345.03</v>
      </c>
      <c r="H6" s="37"/>
      <c r="I6" s="36">
        <f t="shared" ref="I6:M6" si="1">I7+I21+I40+I43</f>
        <v>28.1</v>
      </c>
      <c r="J6" s="37"/>
      <c r="K6" s="36">
        <f t="shared" si="1"/>
        <v>105.666</v>
      </c>
      <c r="L6" s="37"/>
      <c r="M6" s="36">
        <f t="shared" si="1"/>
        <v>115.078</v>
      </c>
      <c r="N6" s="37"/>
      <c r="O6" s="36">
        <f>O7+O21+O40+O43</f>
        <v>82.786</v>
      </c>
      <c r="P6" s="41"/>
      <c r="Q6" s="41"/>
      <c r="R6" s="78"/>
    </row>
    <row r="7" s="2" customFormat="1" ht="28" customHeight="1" spans="1:18">
      <c r="A7" s="33" t="s">
        <v>19</v>
      </c>
      <c r="B7" s="34"/>
      <c r="C7" s="35">
        <f>C11+C8</f>
        <v>148.86</v>
      </c>
      <c r="D7" s="36">
        <f t="shared" ref="C7:G7" si="2">D11+D8</f>
        <v>251.93</v>
      </c>
      <c r="E7" s="36">
        <f t="shared" si="2"/>
        <v>20</v>
      </c>
      <c r="F7" s="37"/>
      <c r="G7" s="36">
        <f>G11+G8</f>
        <v>159.63</v>
      </c>
      <c r="H7" s="37"/>
      <c r="I7" s="36">
        <f t="shared" ref="I7:M7" si="3">I11+I8</f>
        <v>26.5</v>
      </c>
      <c r="J7" s="37"/>
      <c r="K7" s="36">
        <f t="shared" si="3"/>
        <v>48.32</v>
      </c>
      <c r="L7" s="37"/>
      <c r="M7" s="36">
        <f t="shared" si="3"/>
        <v>46.67</v>
      </c>
      <c r="N7" s="37"/>
      <c r="O7" s="36">
        <f>O11+O8</f>
        <v>24.74</v>
      </c>
      <c r="P7" s="41"/>
      <c r="Q7" s="41"/>
      <c r="R7" s="78"/>
    </row>
    <row r="8" s="3" customFormat="1" ht="28" customHeight="1" spans="1:18">
      <c r="A8" s="38" t="s">
        <v>20</v>
      </c>
      <c r="B8" s="39"/>
      <c r="C8" s="40">
        <f>C10</f>
        <v>4.9</v>
      </c>
      <c r="D8" s="41">
        <f>SUM(D9:D10)</f>
        <v>27.02</v>
      </c>
      <c r="E8" s="41">
        <f>SUM(E9:E10)</f>
        <v>0</v>
      </c>
      <c r="F8" s="42"/>
      <c r="G8" s="41">
        <f>SUM(G9:G10)</f>
        <v>27.02</v>
      </c>
      <c r="H8" s="42"/>
      <c r="I8" s="41">
        <f>SUM(I9:I10)</f>
        <v>0</v>
      </c>
      <c r="J8" s="42"/>
      <c r="K8" s="41">
        <f t="shared" ref="K8:O8" si="4">SUM(K9:K10)</f>
        <v>8.11</v>
      </c>
      <c r="L8" s="42"/>
      <c r="M8" s="41">
        <f t="shared" si="4"/>
        <v>12.15</v>
      </c>
      <c r="N8" s="42"/>
      <c r="O8" s="41">
        <f t="shared" si="4"/>
        <v>6.76</v>
      </c>
      <c r="P8" s="77"/>
      <c r="Q8" s="77"/>
      <c r="R8" s="79"/>
    </row>
    <row r="9" s="4" customFormat="1" ht="137" customHeight="1" spans="1:18">
      <c r="A9" s="43">
        <v>1</v>
      </c>
      <c r="B9" s="44" t="s">
        <v>21</v>
      </c>
      <c r="C9" s="45" t="s">
        <v>22</v>
      </c>
      <c r="D9" s="46">
        <v>20.5</v>
      </c>
      <c r="E9" s="46">
        <v>0</v>
      </c>
      <c r="F9" s="47" t="s">
        <v>23</v>
      </c>
      <c r="G9" s="46">
        <v>20.5</v>
      </c>
      <c r="H9" s="44" t="s">
        <v>24</v>
      </c>
      <c r="I9" s="46"/>
      <c r="J9" s="47" t="s">
        <v>25</v>
      </c>
      <c r="K9" s="46">
        <v>6.15</v>
      </c>
      <c r="L9" s="47" t="s">
        <v>26</v>
      </c>
      <c r="M9" s="46">
        <v>9.22</v>
      </c>
      <c r="N9" s="47" t="s">
        <v>27</v>
      </c>
      <c r="O9" s="46">
        <v>5.13</v>
      </c>
      <c r="P9" s="44" t="s">
        <v>28</v>
      </c>
      <c r="Q9" s="44" t="s">
        <v>29</v>
      </c>
      <c r="R9" s="43"/>
    </row>
    <row r="10" s="4" customFormat="1" ht="100" customHeight="1" spans="1:18">
      <c r="A10" s="43">
        <v>2</v>
      </c>
      <c r="B10" s="44" t="s">
        <v>30</v>
      </c>
      <c r="C10" s="45">
        <v>4.9</v>
      </c>
      <c r="D10" s="46">
        <v>6.52</v>
      </c>
      <c r="E10" s="46">
        <v>0</v>
      </c>
      <c r="F10" s="47" t="s">
        <v>23</v>
      </c>
      <c r="G10" s="46">
        <v>6.52</v>
      </c>
      <c r="H10" s="47" t="s">
        <v>31</v>
      </c>
      <c r="I10" s="46"/>
      <c r="J10" s="47" t="s">
        <v>32</v>
      </c>
      <c r="K10" s="46">
        <v>1.96</v>
      </c>
      <c r="L10" s="47" t="s">
        <v>26</v>
      </c>
      <c r="M10" s="46">
        <v>2.93</v>
      </c>
      <c r="N10" s="47" t="s">
        <v>33</v>
      </c>
      <c r="O10" s="46">
        <v>1.63</v>
      </c>
      <c r="P10" s="44" t="s">
        <v>34</v>
      </c>
      <c r="Q10" s="44" t="s">
        <v>35</v>
      </c>
      <c r="R10" s="43"/>
    </row>
    <row r="11" s="5" customFormat="1" ht="28" customHeight="1" spans="1:18">
      <c r="A11" s="48" t="s">
        <v>36</v>
      </c>
      <c r="B11" s="49"/>
      <c r="C11" s="35">
        <f>SUM(C12:C15)</f>
        <v>143.96</v>
      </c>
      <c r="D11" s="35">
        <f>SUM(D12:D15)</f>
        <v>224.91</v>
      </c>
      <c r="E11" s="35">
        <f t="shared" ref="C11:G11" si="5">SUM(E12:E15)</f>
        <v>20</v>
      </c>
      <c r="F11" s="50"/>
      <c r="G11" s="36">
        <f t="shared" si="5"/>
        <v>132.61</v>
      </c>
      <c r="H11" s="50"/>
      <c r="I11" s="36">
        <f>SUM(I12:I15)</f>
        <v>26.5</v>
      </c>
      <c r="J11" s="50"/>
      <c r="K11" s="36">
        <f>SUM(K12:K15)</f>
        <v>40.21</v>
      </c>
      <c r="L11" s="50"/>
      <c r="M11" s="36">
        <f>SUM(M12:M15)</f>
        <v>34.52</v>
      </c>
      <c r="N11" s="50"/>
      <c r="O11" s="36">
        <f>SUM(O12:O15)</f>
        <v>17.98</v>
      </c>
      <c r="P11" s="77"/>
      <c r="Q11" s="77"/>
      <c r="R11" s="80"/>
    </row>
    <row r="12" s="4" customFormat="1" ht="115" customHeight="1" spans="1:18">
      <c r="A12" s="43">
        <v>3</v>
      </c>
      <c r="B12" s="43" t="s">
        <v>37</v>
      </c>
      <c r="C12" s="51">
        <v>63.6</v>
      </c>
      <c r="D12" s="52">
        <v>106</v>
      </c>
      <c r="E12" s="52">
        <v>20</v>
      </c>
      <c r="F12" s="47" t="s">
        <v>38</v>
      </c>
      <c r="G12" s="46">
        <v>106</v>
      </c>
      <c r="H12" s="47" t="s">
        <v>39</v>
      </c>
      <c r="I12" s="46">
        <f>G12*0.25</f>
        <v>26.5</v>
      </c>
      <c r="J12" s="47" t="s">
        <v>40</v>
      </c>
      <c r="K12" s="46">
        <f>G12*0.3</f>
        <v>31.8</v>
      </c>
      <c r="L12" s="47" t="s">
        <v>41</v>
      </c>
      <c r="M12" s="46">
        <f>G12*0.3</f>
        <v>31.8</v>
      </c>
      <c r="N12" s="47" t="s">
        <v>42</v>
      </c>
      <c r="O12" s="46">
        <f>G12*0.15</f>
        <v>15.9</v>
      </c>
      <c r="P12" s="44" t="s">
        <v>43</v>
      </c>
      <c r="Q12" s="44" t="s">
        <v>44</v>
      </c>
      <c r="R12" s="43"/>
    </row>
    <row r="13" s="4" customFormat="1" ht="97" customHeight="1" spans="1:18">
      <c r="A13" s="43">
        <v>4</v>
      </c>
      <c r="B13" s="44" t="s">
        <v>45</v>
      </c>
      <c r="C13" s="45">
        <v>42</v>
      </c>
      <c r="D13" s="46">
        <v>81.1</v>
      </c>
      <c r="E13" s="46">
        <v>0</v>
      </c>
      <c r="F13" s="47" t="s">
        <v>46</v>
      </c>
      <c r="G13" s="46"/>
      <c r="H13" s="47" t="s">
        <v>47</v>
      </c>
      <c r="I13" s="46"/>
      <c r="J13" s="47" t="s">
        <v>48</v>
      </c>
      <c r="K13" s="46"/>
      <c r="L13" s="47" t="s">
        <v>48</v>
      </c>
      <c r="M13" s="46"/>
      <c r="N13" s="47" t="s">
        <v>49</v>
      </c>
      <c r="O13" s="46"/>
      <c r="P13" s="44" t="s">
        <v>28</v>
      </c>
      <c r="Q13" s="44" t="s">
        <v>50</v>
      </c>
      <c r="R13" s="43"/>
    </row>
    <row r="14" s="4" customFormat="1" ht="126" customHeight="1" spans="1:18">
      <c r="A14" s="43">
        <v>5</v>
      </c>
      <c r="B14" s="44" t="s">
        <v>51</v>
      </c>
      <c r="C14" s="45">
        <v>1.3</v>
      </c>
      <c r="D14" s="46">
        <v>1.8</v>
      </c>
      <c r="E14" s="46">
        <v>0</v>
      </c>
      <c r="F14" s="47" t="s">
        <v>52</v>
      </c>
      <c r="G14" s="46">
        <v>1.8</v>
      </c>
      <c r="H14" s="47" t="s">
        <v>53</v>
      </c>
      <c r="I14" s="46"/>
      <c r="J14" s="47" t="s">
        <v>54</v>
      </c>
      <c r="K14" s="46"/>
      <c r="L14" s="47" t="s">
        <v>55</v>
      </c>
      <c r="M14" s="46">
        <v>0.72</v>
      </c>
      <c r="N14" s="47" t="s">
        <v>56</v>
      </c>
      <c r="O14" s="46">
        <v>1.08</v>
      </c>
      <c r="P14" s="44" t="s">
        <v>34</v>
      </c>
      <c r="Q14" s="44" t="s">
        <v>57</v>
      </c>
      <c r="R14" s="43"/>
    </row>
    <row r="15" s="4" customFormat="1" ht="28" customHeight="1" spans="1:18">
      <c r="A15" s="43">
        <v>6</v>
      </c>
      <c r="B15" s="44" t="s">
        <v>58</v>
      </c>
      <c r="C15" s="45">
        <f>C16+C18+C20</f>
        <v>37.06</v>
      </c>
      <c r="D15" s="45">
        <f>D16+D17+D18+D20</f>
        <v>36.01</v>
      </c>
      <c r="E15" s="45">
        <f>E16+E18+E20</f>
        <v>0</v>
      </c>
      <c r="F15" s="45"/>
      <c r="G15" s="45">
        <f>G16+G18+G17+G20</f>
        <v>24.81</v>
      </c>
      <c r="H15" s="47"/>
      <c r="I15" s="46"/>
      <c r="J15" s="47"/>
      <c r="K15" s="45">
        <f>SUM(K16:K20)</f>
        <v>8.41</v>
      </c>
      <c r="L15" s="45"/>
      <c r="M15" s="45">
        <f>SUM(M16:M20)</f>
        <v>2</v>
      </c>
      <c r="N15" s="45"/>
      <c r="O15" s="45">
        <f>SUM(O16:O20)</f>
        <v>1</v>
      </c>
      <c r="P15" s="44"/>
      <c r="Q15" s="44"/>
      <c r="R15" s="43"/>
    </row>
    <row r="16" s="4" customFormat="1" ht="86" customHeight="1" spans="1:18">
      <c r="A16" s="53" t="s">
        <v>59</v>
      </c>
      <c r="B16" s="44" t="s">
        <v>60</v>
      </c>
      <c r="C16" s="45">
        <v>10.96</v>
      </c>
      <c r="D16" s="46">
        <v>5.41</v>
      </c>
      <c r="E16" s="46">
        <v>0</v>
      </c>
      <c r="F16" s="47" t="s">
        <v>61</v>
      </c>
      <c r="G16" s="46">
        <v>5.41</v>
      </c>
      <c r="H16" s="47" t="s">
        <v>62</v>
      </c>
      <c r="I16" s="46"/>
      <c r="J16" s="47" t="s">
        <v>63</v>
      </c>
      <c r="K16" s="46">
        <v>5.41</v>
      </c>
      <c r="L16" s="47"/>
      <c r="M16" s="46"/>
      <c r="N16" s="47"/>
      <c r="O16" s="46"/>
      <c r="P16" s="44" t="s">
        <v>64</v>
      </c>
      <c r="Q16" s="44" t="s">
        <v>65</v>
      </c>
      <c r="R16" s="43"/>
    </row>
    <row r="17" s="4" customFormat="1" ht="98" customHeight="1" spans="1:18">
      <c r="A17" s="53" t="s">
        <v>66</v>
      </c>
      <c r="B17" s="44" t="s">
        <v>67</v>
      </c>
      <c r="C17" s="45" t="s">
        <v>68</v>
      </c>
      <c r="D17" s="46">
        <v>5</v>
      </c>
      <c r="E17" s="46">
        <v>0</v>
      </c>
      <c r="F17" s="47" t="s">
        <v>69</v>
      </c>
      <c r="G17" s="46">
        <v>5</v>
      </c>
      <c r="H17" s="47" t="s">
        <v>70</v>
      </c>
      <c r="I17" s="46"/>
      <c r="J17" s="47" t="s">
        <v>71</v>
      </c>
      <c r="K17" s="46">
        <v>3</v>
      </c>
      <c r="L17" s="47" t="s">
        <v>42</v>
      </c>
      <c r="M17" s="46">
        <v>2</v>
      </c>
      <c r="N17" s="47"/>
      <c r="O17" s="46"/>
      <c r="P17" s="44" t="s">
        <v>72</v>
      </c>
      <c r="Q17" s="44" t="s">
        <v>73</v>
      </c>
      <c r="R17" s="43"/>
    </row>
    <row r="18" s="4" customFormat="1" ht="103" customHeight="1" spans="1:18">
      <c r="A18" s="53" t="s">
        <v>74</v>
      </c>
      <c r="B18" s="44" t="s">
        <v>75</v>
      </c>
      <c r="C18" s="45">
        <v>8</v>
      </c>
      <c r="D18" s="46">
        <v>12.2</v>
      </c>
      <c r="E18" s="46">
        <v>0</v>
      </c>
      <c r="F18" s="47" t="s">
        <v>76</v>
      </c>
      <c r="G18" s="46">
        <v>1</v>
      </c>
      <c r="H18" s="47" t="s">
        <v>47</v>
      </c>
      <c r="I18" s="46"/>
      <c r="J18" s="47" t="s">
        <v>77</v>
      </c>
      <c r="K18" s="46"/>
      <c r="L18" s="47" t="s">
        <v>78</v>
      </c>
      <c r="M18" s="46"/>
      <c r="N18" s="47" t="s">
        <v>79</v>
      </c>
      <c r="O18" s="46">
        <v>1</v>
      </c>
      <c r="P18" s="44" t="s">
        <v>80</v>
      </c>
      <c r="Q18" s="44" t="s">
        <v>81</v>
      </c>
      <c r="R18" s="43"/>
    </row>
    <row r="19" s="6" customFormat="1" ht="126" customHeight="1" spans="1:18">
      <c r="A19" s="53" t="s">
        <v>82</v>
      </c>
      <c r="B19" s="54" t="s">
        <v>83</v>
      </c>
      <c r="C19" s="51" t="s">
        <v>84</v>
      </c>
      <c r="D19" s="52" t="s">
        <v>84</v>
      </c>
      <c r="E19" s="52" t="s">
        <v>84</v>
      </c>
      <c r="F19" s="45" t="s">
        <v>85</v>
      </c>
      <c r="G19" s="52" t="s">
        <v>84</v>
      </c>
      <c r="H19" s="52" t="s">
        <v>84</v>
      </c>
      <c r="I19" s="52" t="s">
        <v>84</v>
      </c>
      <c r="J19" s="52" t="s">
        <v>84</v>
      </c>
      <c r="K19" s="52" t="s">
        <v>84</v>
      </c>
      <c r="L19" s="52" t="s">
        <v>84</v>
      </c>
      <c r="M19" s="52" t="s">
        <v>84</v>
      </c>
      <c r="N19" s="52" t="s">
        <v>84</v>
      </c>
      <c r="O19" s="52" t="s">
        <v>84</v>
      </c>
      <c r="P19" s="46" t="s">
        <v>86</v>
      </c>
      <c r="Q19" s="44" t="s">
        <v>87</v>
      </c>
      <c r="R19" s="52"/>
    </row>
    <row r="20" s="7" customFormat="1" ht="105" customHeight="1" spans="1:18">
      <c r="A20" s="53" t="s">
        <v>88</v>
      </c>
      <c r="B20" s="46" t="s">
        <v>89</v>
      </c>
      <c r="C20" s="45">
        <v>18.1</v>
      </c>
      <c r="D20" s="45">
        <v>13.4</v>
      </c>
      <c r="E20" s="45">
        <v>0</v>
      </c>
      <c r="F20" s="45" t="s">
        <v>90</v>
      </c>
      <c r="G20" s="45">
        <v>13.4</v>
      </c>
      <c r="H20" s="45" t="s">
        <v>91</v>
      </c>
      <c r="I20" s="45"/>
      <c r="J20" s="45" t="s">
        <v>92</v>
      </c>
      <c r="K20" s="45"/>
      <c r="L20" s="45" t="s">
        <v>93</v>
      </c>
      <c r="M20" s="45"/>
      <c r="N20" s="47" t="s">
        <v>56</v>
      </c>
      <c r="O20" s="45"/>
      <c r="P20" s="45" t="s">
        <v>94</v>
      </c>
      <c r="Q20" s="45" t="s">
        <v>95</v>
      </c>
      <c r="R20" s="81"/>
    </row>
    <row r="21" s="7" customFormat="1" ht="30" customHeight="1" spans="1:18">
      <c r="A21" s="55" t="s">
        <v>96</v>
      </c>
      <c r="B21" s="56"/>
      <c r="C21" s="40">
        <f>C22+C36</f>
        <v>456.3</v>
      </c>
      <c r="D21" s="41">
        <f t="shared" ref="C21:G21" si="6">D22+D36</f>
        <v>450.03</v>
      </c>
      <c r="E21" s="41">
        <f t="shared" si="6"/>
        <v>5.4</v>
      </c>
      <c r="F21" s="57"/>
      <c r="G21" s="41">
        <f t="shared" si="6"/>
        <v>181.19</v>
      </c>
      <c r="H21" s="57"/>
      <c r="I21" s="41">
        <f t="shared" ref="I21:M21" si="7">I22+I36</f>
        <v>1.6</v>
      </c>
      <c r="J21" s="57"/>
      <c r="K21" s="41">
        <f t="shared" si="7"/>
        <v>53.976</v>
      </c>
      <c r="L21" s="57"/>
      <c r="M21" s="41">
        <f t="shared" si="7"/>
        <v>67.988</v>
      </c>
      <c r="N21" s="57"/>
      <c r="O21" s="41">
        <f>O22+O36</f>
        <v>57.626</v>
      </c>
      <c r="P21" s="41"/>
      <c r="Q21" s="41"/>
      <c r="R21" s="81"/>
    </row>
    <row r="22" s="7" customFormat="1" ht="30" customHeight="1" spans="1:18">
      <c r="A22" s="55" t="s">
        <v>97</v>
      </c>
      <c r="B22" s="56"/>
      <c r="C22" s="40">
        <f>C23+C24+C25+C26+C27+C35</f>
        <v>344.1</v>
      </c>
      <c r="D22" s="40">
        <f>D23+D24+D25+D26+D27+D35</f>
        <v>435.36</v>
      </c>
      <c r="E22" s="40">
        <f>E23+E24+E25+E26+E27+E35</f>
        <v>4.1</v>
      </c>
      <c r="F22" s="40"/>
      <c r="G22" s="40">
        <f>G23+G24+G25+G26+G27+G35</f>
        <v>169.92</v>
      </c>
      <c r="H22" s="40"/>
      <c r="I22" s="40">
        <f>I23+I24+I25+I26+I27+I35</f>
        <v>1</v>
      </c>
      <c r="J22" s="40"/>
      <c r="K22" s="40">
        <f>K23+K24+K25+K26+K27+K35</f>
        <v>49.676</v>
      </c>
      <c r="L22" s="40"/>
      <c r="M22" s="40">
        <f>M23+M24+M25+M26+M27+M35</f>
        <v>65.068</v>
      </c>
      <c r="N22" s="40"/>
      <c r="O22" s="40">
        <f>O23+O24+O25+O26+O27+O35</f>
        <v>54.176</v>
      </c>
      <c r="P22" s="41"/>
      <c r="Q22" s="41"/>
      <c r="R22" s="81"/>
    </row>
    <row r="23" s="4" customFormat="1" ht="46" customHeight="1" spans="1:18">
      <c r="A23" s="43">
        <v>7</v>
      </c>
      <c r="B23" s="44" t="s">
        <v>98</v>
      </c>
      <c r="C23" s="45">
        <v>60</v>
      </c>
      <c r="D23" s="46">
        <v>148.22</v>
      </c>
      <c r="E23" s="46">
        <v>0</v>
      </c>
      <c r="F23" s="47" t="s">
        <v>99</v>
      </c>
      <c r="G23" s="46">
        <v>148.22</v>
      </c>
      <c r="H23" s="47" t="s">
        <v>100</v>
      </c>
      <c r="I23" s="46"/>
      <c r="J23" s="47" t="s">
        <v>101</v>
      </c>
      <c r="K23" s="46">
        <f>G23*0.3</f>
        <v>44.466</v>
      </c>
      <c r="L23" s="47" t="s">
        <v>102</v>
      </c>
      <c r="M23" s="46">
        <f>G23*0.4</f>
        <v>59.288</v>
      </c>
      <c r="N23" s="47" t="s">
        <v>33</v>
      </c>
      <c r="O23" s="46">
        <f>G23*0.3</f>
        <v>44.466</v>
      </c>
      <c r="P23" s="44" t="s">
        <v>43</v>
      </c>
      <c r="Q23" s="44" t="s">
        <v>103</v>
      </c>
      <c r="R23" s="43"/>
    </row>
    <row r="24" s="4" customFormat="1" ht="92" customHeight="1" spans="1:18">
      <c r="A24" s="43">
        <v>8</v>
      </c>
      <c r="B24" s="44" t="s">
        <v>104</v>
      </c>
      <c r="C24" s="45">
        <v>76.9</v>
      </c>
      <c r="D24" s="46">
        <v>116.93</v>
      </c>
      <c r="E24" s="46">
        <v>0</v>
      </c>
      <c r="F24" s="47" t="s">
        <v>105</v>
      </c>
      <c r="G24" s="46"/>
      <c r="H24" s="47" t="s">
        <v>106</v>
      </c>
      <c r="I24" s="46"/>
      <c r="J24" s="47" t="s">
        <v>107</v>
      </c>
      <c r="K24" s="46"/>
      <c r="L24" s="47" t="s">
        <v>108</v>
      </c>
      <c r="M24" s="46"/>
      <c r="N24" s="47" t="s">
        <v>109</v>
      </c>
      <c r="O24" s="46"/>
      <c r="P24" s="44" t="s">
        <v>34</v>
      </c>
      <c r="Q24" s="44" t="s">
        <v>110</v>
      </c>
      <c r="R24" s="43"/>
    </row>
    <row r="25" s="4" customFormat="1" ht="84" customHeight="1" spans="1:18">
      <c r="A25" s="43">
        <v>9</v>
      </c>
      <c r="B25" s="44" t="s">
        <v>111</v>
      </c>
      <c r="C25" s="45">
        <v>22</v>
      </c>
      <c r="D25" s="46">
        <v>33</v>
      </c>
      <c r="E25" s="46">
        <v>0</v>
      </c>
      <c r="F25" s="47" t="s">
        <v>112</v>
      </c>
      <c r="G25" s="46"/>
      <c r="H25" s="47" t="s">
        <v>113</v>
      </c>
      <c r="I25" s="46"/>
      <c r="J25" s="47" t="s">
        <v>114</v>
      </c>
      <c r="K25" s="46"/>
      <c r="L25" s="47" t="s">
        <v>115</v>
      </c>
      <c r="M25" s="46"/>
      <c r="N25" s="47" t="s">
        <v>116</v>
      </c>
      <c r="O25" s="46"/>
      <c r="P25" s="44" t="s">
        <v>34</v>
      </c>
      <c r="Q25" s="44" t="s">
        <v>117</v>
      </c>
      <c r="R25" s="43"/>
    </row>
    <row r="26" s="4" customFormat="1" ht="84" customHeight="1" spans="1:18">
      <c r="A26" s="43">
        <v>10</v>
      </c>
      <c r="B26" s="44" t="s">
        <v>118</v>
      </c>
      <c r="C26" s="45">
        <v>40</v>
      </c>
      <c r="D26" s="46">
        <v>40</v>
      </c>
      <c r="E26" s="46">
        <v>0</v>
      </c>
      <c r="F26" s="47" t="s">
        <v>112</v>
      </c>
      <c r="G26" s="46"/>
      <c r="H26" s="47" t="s">
        <v>113</v>
      </c>
      <c r="I26" s="46"/>
      <c r="J26" s="47" t="s">
        <v>114</v>
      </c>
      <c r="K26" s="46"/>
      <c r="L26" s="47" t="s">
        <v>115</v>
      </c>
      <c r="M26" s="46"/>
      <c r="N26" s="47" t="s">
        <v>116</v>
      </c>
      <c r="O26" s="46"/>
      <c r="P26" s="44" t="s">
        <v>34</v>
      </c>
      <c r="Q26" s="44" t="s">
        <v>117</v>
      </c>
      <c r="R26" s="43"/>
    </row>
    <row r="27" s="4" customFormat="1" ht="73" customHeight="1" spans="1:18">
      <c r="A27" s="43">
        <v>11</v>
      </c>
      <c r="B27" s="44" t="s">
        <v>119</v>
      </c>
      <c r="C27" s="45">
        <f>SUM(C28:C34)</f>
        <v>105.2</v>
      </c>
      <c r="D27" s="46">
        <f t="shared" ref="C27:G27" si="8">SUM(D28:D34)</f>
        <v>89.21</v>
      </c>
      <c r="E27" s="46">
        <f t="shared" si="8"/>
        <v>4.1</v>
      </c>
      <c r="F27" s="47" t="s">
        <v>120</v>
      </c>
      <c r="G27" s="46">
        <f t="shared" si="8"/>
        <v>21.7</v>
      </c>
      <c r="H27" s="47"/>
      <c r="I27" s="46">
        <f t="shared" ref="I27:M27" si="9">SUM(I28:I34)</f>
        <v>1</v>
      </c>
      <c r="J27" s="47"/>
      <c r="K27" s="46">
        <f t="shared" si="9"/>
        <v>5.21</v>
      </c>
      <c r="L27" s="47"/>
      <c r="M27" s="46">
        <f t="shared" si="9"/>
        <v>5.78</v>
      </c>
      <c r="N27" s="47"/>
      <c r="O27" s="46">
        <f>SUM(O28:O34)</f>
        <v>9.71</v>
      </c>
      <c r="P27" s="44"/>
      <c r="Q27" s="44"/>
      <c r="R27" s="43"/>
    </row>
    <row r="28" s="4" customFormat="1" ht="76" customHeight="1" spans="1:18">
      <c r="A28" s="43" t="s">
        <v>121</v>
      </c>
      <c r="B28" s="44" t="s">
        <v>122</v>
      </c>
      <c r="C28" s="45">
        <v>16.7</v>
      </c>
      <c r="D28" s="46">
        <v>13.7</v>
      </c>
      <c r="E28" s="46">
        <v>3</v>
      </c>
      <c r="F28" s="47" t="s">
        <v>123</v>
      </c>
      <c r="G28" s="46">
        <v>10.7</v>
      </c>
      <c r="H28" s="47" t="s">
        <v>25</v>
      </c>
      <c r="I28" s="46">
        <v>1</v>
      </c>
      <c r="J28" s="47" t="s">
        <v>40</v>
      </c>
      <c r="K28" s="46">
        <v>3.06</v>
      </c>
      <c r="L28" s="47" t="s">
        <v>124</v>
      </c>
      <c r="M28" s="46">
        <v>3.58</v>
      </c>
      <c r="N28" s="47" t="s">
        <v>42</v>
      </c>
      <c r="O28" s="46">
        <v>3.06</v>
      </c>
      <c r="P28" s="44" t="s">
        <v>34</v>
      </c>
      <c r="Q28" s="44" t="s">
        <v>125</v>
      </c>
      <c r="R28" s="43"/>
    </row>
    <row r="29" s="4" customFormat="1" ht="71" customHeight="1" spans="1:18">
      <c r="A29" s="43" t="s">
        <v>126</v>
      </c>
      <c r="B29" s="44" t="s">
        <v>127</v>
      </c>
      <c r="C29" s="45">
        <v>6</v>
      </c>
      <c r="D29" s="46">
        <v>1.61</v>
      </c>
      <c r="E29" s="46">
        <v>1.1</v>
      </c>
      <c r="F29" s="47" t="s">
        <v>128</v>
      </c>
      <c r="G29" s="46">
        <v>0.5</v>
      </c>
      <c r="H29" s="47" t="s">
        <v>129</v>
      </c>
      <c r="I29" s="47" t="s">
        <v>102</v>
      </c>
      <c r="J29" s="47" t="s">
        <v>42</v>
      </c>
      <c r="K29" s="46">
        <v>0.5</v>
      </c>
      <c r="L29" s="47"/>
      <c r="M29" s="46"/>
      <c r="N29" s="47"/>
      <c r="O29" s="46"/>
      <c r="P29" s="44" t="s">
        <v>34</v>
      </c>
      <c r="Q29" s="44" t="s">
        <v>130</v>
      </c>
      <c r="R29" s="43"/>
    </row>
    <row r="30" s="4" customFormat="1" ht="52" customHeight="1" spans="1:18">
      <c r="A30" s="43" t="s">
        <v>131</v>
      </c>
      <c r="B30" s="44" t="s">
        <v>132</v>
      </c>
      <c r="C30" s="45">
        <v>7.2</v>
      </c>
      <c r="D30" s="46">
        <v>5.5</v>
      </c>
      <c r="E30" s="46">
        <v>0</v>
      </c>
      <c r="F30" s="47" t="s">
        <v>123</v>
      </c>
      <c r="G30" s="46">
        <v>5.5</v>
      </c>
      <c r="H30" s="47" t="s">
        <v>133</v>
      </c>
      <c r="I30" s="46"/>
      <c r="J30" s="47" t="s">
        <v>134</v>
      </c>
      <c r="K30" s="46">
        <v>1.65</v>
      </c>
      <c r="L30" s="47" t="s">
        <v>102</v>
      </c>
      <c r="M30" s="46">
        <v>2.2</v>
      </c>
      <c r="N30" s="47" t="s">
        <v>42</v>
      </c>
      <c r="O30" s="46">
        <v>1.65</v>
      </c>
      <c r="P30" s="44" t="s">
        <v>34</v>
      </c>
      <c r="Q30" s="44" t="s">
        <v>135</v>
      </c>
      <c r="R30" s="43"/>
    </row>
    <row r="31" s="4" customFormat="1" ht="110" customHeight="1" spans="1:18">
      <c r="A31" s="43" t="s">
        <v>136</v>
      </c>
      <c r="B31" s="58" t="s">
        <v>137</v>
      </c>
      <c r="C31" s="45">
        <v>34</v>
      </c>
      <c r="D31" s="46">
        <v>21</v>
      </c>
      <c r="E31" s="46">
        <v>0</v>
      </c>
      <c r="F31" s="47" t="s">
        <v>138</v>
      </c>
      <c r="G31" s="46">
        <v>5</v>
      </c>
      <c r="H31" s="47" t="s">
        <v>139</v>
      </c>
      <c r="I31" s="46"/>
      <c r="J31" s="47" t="s">
        <v>140</v>
      </c>
      <c r="K31" s="46"/>
      <c r="L31" s="47" t="s">
        <v>141</v>
      </c>
      <c r="M31" s="46"/>
      <c r="N31" s="47" t="s">
        <v>142</v>
      </c>
      <c r="O31" s="46">
        <v>5</v>
      </c>
      <c r="P31" s="44" t="s">
        <v>34</v>
      </c>
      <c r="Q31" s="44" t="s">
        <v>143</v>
      </c>
      <c r="R31" s="43"/>
    </row>
    <row r="32" s="8" customFormat="1" ht="83" customHeight="1" spans="1:18">
      <c r="A32" s="59" t="s">
        <v>144</v>
      </c>
      <c r="B32" s="58" t="s">
        <v>145</v>
      </c>
      <c r="C32" s="60">
        <v>24.8</v>
      </c>
      <c r="D32" s="61">
        <v>27</v>
      </c>
      <c r="E32" s="61">
        <v>0</v>
      </c>
      <c r="F32" s="62" t="s">
        <v>146</v>
      </c>
      <c r="G32" s="63"/>
      <c r="H32" s="62" t="s">
        <v>146</v>
      </c>
      <c r="I32" s="63"/>
      <c r="J32" s="62" t="s">
        <v>146</v>
      </c>
      <c r="K32" s="63"/>
      <c r="L32" s="62" t="s">
        <v>146</v>
      </c>
      <c r="M32" s="63"/>
      <c r="N32" s="62" t="s">
        <v>146</v>
      </c>
      <c r="O32" s="61"/>
      <c r="P32" s="58" t="s">
        <v>34</v>
      </c>
      <c r="Q32" s="58" t="s">
        <v>147</v>
      </c>
      <c r="R32" s="59"/>
    </row>
    <row r="33" s="8" customFormat="1" ht="83" customHeight="1" spans="1:18">
      <c r="A33" s="59" t="s">
        <v>148</v>
      </c>
      <c r="B33" s="58" t="s">
        <v>149</v>
      </c>
      <c r="C33" s="60">
        <v>13.5</v>
      </c>
      <c r="D33" s="61">
        <v>14</v>
      </c>
      <c r="E33" s="61">
        <v>0</v>
      </c>
      <c r="F33" s="62" t="s">
        <v>146</v>
      </c>
      <c r="G33" s="63"/>
      <c r="H33" s="62" t="s">
        <v>146</v>
      </c>
      <c r="I33" s="63"/>
      <c r="J33" s="62" t="s">
        <v>146</v>
      </c>
      <c r="K33" s="63"/>
      <c r="L33" s="62" t="s">
        <v>146</v>
      </c>
      <c r="M33" s="63"/>
      <c r="N33" s="62" t="s">
        <v>146</v>
      </c>
      <c r="O33" s="61"/>
      <c r="P33" s="58" t="s">
        <v>34</v>
      </c>
      <c r="Q33" s="58" t="s">
        <v>147</v>
      </c>
      <c r="R33" s="59"/>
    </row>
    <row r="34" s="8" customFormat="1" ht="83" customHeight="1" spans="1:18">
      <c r="A34" s="59" t="s">
        <v>150</v>
      </c>
      <c r="B34" s="58" t="s">
        <v>151</v>
      </c>
      <c r="C34" s="60">
        <v>3</v>
      </c>
      <c r="D34" s="61">
        <v>6.4</v>
      </c>
      <c r="E34" s="61">
        <v>0</v>
      </c>
      <c r="F34" s="62" t="s">
        <v>146</v>
      </c>
      <c r="G34" s="63"/>
      <c r="H34" s="62" t="s">
        <v>146</v>
      </c>
      <c r="I34" s="63"/>
      <c r="J34" s="62" t="s">
        <v>146</v>
      </c>
      <c r="K34" s="63"/>
      <c r="L34" s="62" t="s">
        <v>146</v>
      </c>
      <c r="M34" s="63"/>
      <c r="N34" s="62" t="s">
        <v>146</v>
      </c>
      <c r="O34" s="61"/>
      <c r="P34" s="58" t="s">
        <v>34</v>
      </c>
      <c r="Q34" s="58" t="s">
        <v>147</v>
      </c>
      <c r="R34" s="59"/>
    </row>
    <row r="35" s="3" customFormat="1" ht="109" customHeight="1" spans="1:18">
      <c r="A35" s="43">
        <v>12</v>
      </c>
      <c r="B35" s="64" t="s">
        <v>152</v>
      </c>
      <c r="C35" s="45">
        <v>40</v>
      </c>
      <c r="D35" s="46">
        <v>8</v>
      </c>
      <c r="E35" s="46">
        <v>0</v>
      </c>
      <c r="F35" s="47" t="s">
        <v>153</v>
      </c>
      <c r="G35" s="47"/>
      <c r="H35" s="47" t="s">
        <v>154</v>
      </c>
      <c r="I35" s="47"/>
      <c r="J35" s="47" t="s">
        <v>155</v>
      </c>
      <c r="K35" s="47"/>
      <c r="L35" s="47" t="s">
        <v>156</v>
      </c>
      <c r="M35" s="47"/>
      <c r="N35" s="47" t="s">
        <v>157</v>
      </c>
      <c r="O35" s="47"/>
      <c r="P35" s="44" t="s">
        <v>34</v>
      </c>
      <c r="Q35" s="44" t="s">
        <v>158</v>
      </c>
      <c r="R35" s="79"/>
    </row>
    <row r="36" s="3" customFormat="1" ht="30" customHeight="1" spans="1:18">
      <c r="A36" s="38" t="s">
        <v>159</v>
      </c>
      <c r="B36" s="65"/>
      <c r="C36" s="40">
        <f>SUM(C37:C39)</f>
        <v>112.2</v>
      </c>
      <c r="D36" s="41">
        <f>SUM(D37:D39)</f>
        <v>14.67</v>
      </c>
      <c r="E36" s="41">
        <f>SUM(E37:E39)</f>
        <v>1.3</v>
      </c>
      <c r="F36" s="42"/>
      <c r="G36" s="41">
        <f>SUM(G37:G39)</f>
        <v>11.27</v>
      </c>
      <c r="H36" s="42"/>
      <c r="I36" s="41">
        <f t="shared" ref="I36:M36" si="10">SUM(I37:I39)</f>
        <v>0.6</v>
      </c>
      <c r="J36" s="42"/>
      <c r="K36" s="41">
        <f t="shared" si="10"/>
        <v>4.3</v>
      </c>
      <c r="L36" s="42"/>
      <c r="M36" s="41">
        <f t="shared" si="10"/>
        <v>2.92</v>
      </c>
      <c r="N36" s="42"/>
      <c r="O36" s="41">
        <f>SUM(O37:O39)</f>
        <v>3.45</v>
      </c>
      <c r="P36" s="77"/>
      <c r="Q36" s="77"/>
      <c r="R36" s="79"/>
    </row>
    <row r="37" s="4" customFormat="1" ht="57" customHeight="1" spans="1:18">
      <c r="A37" s="43">
        <v>13</v>
      </c>
      <c r="B37" s="44" t="s">
        <v>160</v>
      </c>
      <c r="C37" s="45">
        <v>25.7</v>
      </c>
      <c r="D37" s="46">
        <v>2.3</v>
      </c>
      <c r="E37" s="46">
        <v>1.3</v>
      </c>
      <c r="F37" s="47" t="s">
        <v>161</v>
      </c>
      <c r="G37" s="46">
        <f>K37+I37</f>
        <v>1</v>
      </c>
      <c r="H37" s="47" t="s">
        <v>41</v>
      </c>
      <c r="I37" s="46">
        <v>0.6</v>
      </c>
      <c r="J37" s="47" t="s">
        <v>42</v>
      </c>
      <c r="K37" s="46">
        <v>0.4</v>
      </c>
      <c r="L37" s="47" t="s">
        <v>84</v>
      </c>
      <c r="M37" s="46" t="s">
        <v>84</v>
      </c>
      <c r="N37" s="47" t="s">
        <v>84</v>
      </c>
      <c r="O37" s="46" t="s">
        <v>84</v>
      </c>
      <c r="P37" s="44" t="s">
        <v>34</v>
      </c>
      <c r="Q37" s="44" t="s">
        <v>162</v>
      </c>
      <c r="R37" s="43"/>
    </row>
    <row r="38" s="4" customFormat="1" ht="144" customHeight="1" spans="1:18">
      <c r="A38" s="43">
        <v>14</v>
      </c>
      <c r="B38" s="44" t="s">
        <v>163</v>
      </c>
      <c r="C38" s="45">
        <v>62.3</v>
      </c>
      <c r="D38" s="46">
        <v>9.74</v>
      </c>
      <c r="E38" s="46">
        <v>0</v>
      </c>
      <c r="F38" s="47" t="s">
        <v>164</v>
      </c>
      <c r="G38" s="46">
        <v>9.74</v>
      </c>
      <c r="H38" s="47" t="s">
        <v>165</v>
      </c>
      <c r="I38" s="46"/>
      <c r="J38" s="47" t="s">
        <v>166</v>
      </c>
      <c r="K38" s="46">
        <v>3.9</v>
      </c>
      <c r="L38" s="47" t="s">
        <v>167</v>
      </c>
      <c r="M38" s="46">
        <v>2.92</v>
      </c>
      <c r="N38" s="47" t="s">
        <v>168</v>
      </c>
      <c r="O38" s="46">
        <v>2.92</v>
      </c>
      <c r="P38" s="44" t="s">
        <v>34</v>
      </c>
      <c r="Q38" s="44" t="s">
        <v>169</v>
      </c>
      <c r="R38" s="43"/>
    </row>
    <row r="39" s="4" customFormat="1" ht="106" customHeight="1" spans="1:18">
      <c r="A39" s="43">
        <v>15</v>
      </c>
      <c r="B39" s="44" t="s">
        <v>170</v>
      </c>
      <c r="C39" s="45">
        <v>24.2</v>
      </c>
      <c r="D39" s="46">
        <v>2.63</v>
      </c>
      <c r="E39" s="46">
        <v>0</v>
      </c>
      <c r="F39" s="47" t="s">
        <v>171</v>
      </c>
      <c r="G39" s="46">
        <v>0.53</v>
      </c>
      <c r="H39" s="47" t="s">
        <v>172</v>
      </c>
      <c r="I39" s="46"/>
      <c r="J39" s="47" t="s">
        <v>173</v>
      </c>
      <c r="K39" s="46"/>
      <c r="L39" s="47" t="s">
        <v>174</v>
      </c>
      <c r="M39" s="46"/>
      <c r="N39" s="47" t="s">
        <v>175</v>
      </c>
      <c r="O39" s="46">
        <v>0.53</v>
      </c>
      <c r="P39" s="44" t="s">
        <v>34</v>
      </c>
      <c r="Q39" s="44" t="s">
        <v>176</v>
      </c>
      <c r="R39" s="43"/>
    </row>
    <row r="40" s="3" customFormat="1" ht="30" customHeight="1" spans="1:18">
      <c r="A40" s="38" t="s">
        <v>177</v>
      </c>
      <c r="B40" s="39"/>
      <c r="C40" s="40">
        <f>C41+C42</f>
        <v>1214.4</v>
      </c>
      <c r="D40" s="41">
        <f>SUM(D41:D42)</f>
        <v>19.4</v>
      </c>
      <c r="E40" s="41">
        <f>SUM(E41:E42)</f>
        <v>0</v>
      </c>
      <c r="F40" s="42"/>
      <c r="G40" s="41">
        <f>SUM(G41:G42)</f>
        <v>1.4</v>
      </c>
      <c r="H40" s="42"/>
      <c r="I40" s="41"/>
      <c r="J40" s="42"/>
      <c r="K40" s="41">
        <f t="shared" ref="K40:O40" si="11">SUM(K41:K42)</f>
        <v>0.56</v>
      </c>
      <c r="L40" s="42"/>
      <c r="M40" s="41">
        <f t="shared" si="11"/>
        <v>0.42</v>
      </c>
      <c r="N40" s="42"/>
      <c r="O40" s="41">
        <f t="shared" si="11"/>
        <v>0.42</v>
      </c>
      <c r="P40" s="77"/>
      <c r="Q40" s="77"/>
      <c r="R40" s="79"/>
    </row>
    <row r="41" s="4" customFormat="1" ht="72" customHeight="1" spans="1:18">
      <c r="A41" s="43">
        <v>16</v>
      </c>
      <c r="B41" s="44" t="s">
        <v>178</v>
      </c>
      <c r="C41" s="45">
        <v>14.4</v>
      </c>
      <c r="D41" s="46">
        <v>1.4</v>
      </c>
      <c r="E41" s="46">
        <v>0</v>
      </c>
      <c r="F41" s="47" t="s">
        <v>179</v>
      </c>
      <c r="G41" s="46">
        <f>K41+M41+O41</f>
        <v>1.4</v>
      </c>
      <c r="H41" s="47" t="s">
        <v>180</v>
      </c>
      <c r="I41" s="46"/>
      <c r="J41" s="47" t="s">
        <v>181</v>
      </c>
      <c r="K41" s="46">
        <v>0.56</v>
      </c>
      <c r="L41" s="47" t="s">
        <v>167</v>
      </c>
      <c r="M41" s="46">
        <v>0.42</v>
      </c>
      <c r="N41" s="47" t="s">
        <v>168</v>
      </c>
      <c r="O41" s="46">
        <v>0.42</v>
      </c>
      <c r="P41" s="44" t="s">
        <v>34</v>
      </c>
      <c r="Q41" s="44" t="s">
        <v>182</v>
      </c>
      <c r="R41" s="43"/>
    </row>
    <row r="42" s="4" customFormat="1" ht="97" customHeight="1" spans="1:18">
      <c r="A42" s="43">
        <v>17</v>
      </c>
      <c r="B42" s="44" t="s">
        <v>183</v>
      </c>
      <c r="C42" s="45">
        <v>1200</v>
      </c>
      <c r="D42" s="46">
        <v>18</v>
      </c>
      <c r="E42" s="46">
        <v>0</v>
      </c>
      <c r="F42" s="47" t="s">
        <v>184</v>
      </c>
      <c r="G42" s="46"/>
      <c r="H42" s="47" t="s">
        <v>184</v>
      </c>
      <c r="I42" s="46"/>
      <c r="J42" s="47" t="s">
        <v>184</v>
      </c>
      <c r="K42" s="46"/>
      <c r="L42" s="47" t="s">
        <v>184</v>
      </c>
      <c r="M42" s="46"/>
      <c r="N42" s="47" t="s">
        <v>184</v>
      </c>
      <c r="O42" s="46"/>
      <c r="P42" s="44" t="s">
        <v>34</v>
      </c>
      <c r="Q42" s="44" t="s">
        <v>185</v>
      </c>
      <c r="R42" s="43"/>
    </row>
    <row r="43" s="3" customFormat="1" ht="30" customHeight="1" spans="1:18">
      <c r="A43" s="38" t="s">
        <v>186</v>
      </c>
      <c r="B43" s="39"/>
      <c r="C43" s="40"/>
      <c r="D43" s="41">
        <f>SUM(D44:D46)</f>
        <v>16.14</v>
      </c>
      <c r="E43" s="41">
        <f>SUM(E44:E46)</f>
        <v>13.33</v>
      </c>
      <c r="F43" s="42"/>
      <c r="G43" s="41">
        <f>SUM(G44:G46)</f>
        <v>2.81</v>
      </c>
      <c r="H43" s="42"/>
      <c r="I43" s="41"/>
      <c r="J43" s="42"/>
      <c r="K43" s="41">
        <f>SUM(K44:K46)</f>
        <v>2.81</v>
      </c>
      <c r="L43" s="42"/>
      <c r="M43" s="41"/>
      <c r="N43" s="42"/>
      <c r="O43" s="41"/>
      <c r="P43" s="77"/>
      <c r="Q43" s="77"/>
      <c r="R43" s="79"/>
    </row>
    <row r="44" s="4" customFormat="1" ht="66" customHeight="1" spans="1:18">
      <c r="A44" s="43">
        <v>18</v>
      </c>
      <c r="B44" s="44" t="s">
        <v>187</v>
      </c>
      <c r="C44" s="45" t="s">
        <v>188</v>
      </c>
      <c r="D44" s="46">
        <v>8</v>
      </c>
      <c r="E44" s="46">
        <v>6.84</v>
      </c>
      <c r="F44" s="47" t="s">
        <v>189</v>
      </c>
      <c r="G44" s="46">
        <v>1.16</v>
      </c>
      <c r="H44" s="47" t="s">
        <v>190</v>
      </c>
      <c r="I44" s="46"/>
      <c r="J44" s="47" t="s">
        <v>191</v>
      </c>
      <c r="K44" s="46">
        <v>1.16</v>
      </c>
      <c r="L44" s="47"/>
      <c r="M44" s="46"/>
      <c r="N44" s="47"/>
      <c r="O44" s="46"/>
      <c r="P44" s="44" t="s">
        <v>34</v>
      </c>
      <c r="Q44" s="44" t="s">
        <v>192</v>
      </c>
      <c r="R44" s="43"/>
    </row>
    <row r="45" s="4" customFormat="1" ht="66" customHeight="1" spans="1:18">
      <c r="A45" s="43">
        <v>19</v>
      </c>
      <c r="B45" s="44" t="s">
        <v>193</v>
      </c>
      <c r="C45" s="45" t="s">
        <v>194</v>
      </c>
      <c r="D45" s="46">
        <v>3.06</v>
      </c>
      <c r="E45" s="46">
        <v>1.81</v>
      </c>
      <c r="F45" s="47" t="s">
        <v>195</v>
      </c>
      <c r="G45" s="46">
        <f>D45-E45</f>
        <v>1.25</v>
      </c>
      <c r="H45" s="47" t="s">
        <v>196</v>
      </c>
      <c r="I45" s="46"/>
      <c r="J45" s="47" t="s">
        <v>197</v>
      </c>
      <c r="K45" s="46">
        <v>1.25</v>
      </c>
      <c r="L45" s="47"/>
      <c r="M45" s="46"/>
      <c r="N45" s="47"/>
      <c r="O45" s="46"/>
      <c r="P45" s="44" t="s">
        <v>34</v>
      </c>
      <c r="Q45" s="44" t="s">
        <v>198</v>
      </c>
      <c r="R45" s="43"/>
    </row>
    <row r="46" s="4" customFormat="1" ht="86" customHeight="1" spans="1:18">
      <c r="A46" s="43">
        <v>20</v>
      </c>
      <c r="B46" s="44" t="s">
        <v>199</v>
      </c>
      <c r="C46" s="45" t="s">
        <v>200</v>
      </c>
      <c r="D46" s="46">
        <v>5.08</v>
      </c>
      <c r="E46" s="46">
        <v>4.68</v>
      </c>
      <c r="F46" s="47" t="s">
        <v>197</v>
      </c>
      <c r="G46" s="46">
        <v>0.4</v>
      </c>
      <c r="H46" s="47" t="s">
        <v>201</v>
      </c>
      <c r="I46" s="46"/>
      <c r="J46" s="47" t="s">
        <v>197</v>
      </c>
      <c r="K46" s="46">
        <v>0.4</v>
      </c>
      <c r="L46" s="47"/>
      <c r="M46" s="46"/>
      <c r="N46" s="47"/>
      <c r="O46" s="46"/>
      <c r="P46" s="44" t="s">
        <v>94</v>
      </c>
      <c r="Q46" s="44" t="s">
        <v>202</v>
      </c>
      <c r="R46" s="43"/>
    </row>
    <row r="47" s="1" customFormat="1" spans="1:18">
      <c r="A47" s="66"/>
      <c r="B47" s="66"/>
      <c r="C47" s="67"/>
      <c r="D47" s="68"/>
      <c r="E47" s="68"/>
      <c r="F47" s="69"/>
      <c r="G47" s="68"/>
      <c r="H47" s="69"/>
      <c r="I47" s="68"/>
      <c r="J47" s="69"/>
      <c r="K47" s="68"/>
      <c r="L47" s="69"/>
      <c r="M47" s="68"/>
      <c r="N47" s="69"/>
      <c r="O47" s="68"/>
      <c r="P47" s="66"/>
      <c r="Q47" s="66"/>
      <c r="R47" s="66"/>
    </row>
    <row r="48" s="1" customFormat="1" spans="3:15">
      <c r="C48" s="70"/>
      <c r="D48" s="11"/>
      <c r="E48" s="11"/>
      <c r="F48" s="69"/>
      <c r="G48" s="11"/>
      <c r="H48" s="69"/>
      <c r="I48" s="11"/>
      <c r="J48" s="69"/>
      <c r="K48" s="11"/>
      <c r="L48" s="69"/>
      <c r="M48" s="11"/>
      <c r="N48" s="69"/>
      <c r="O48" s="11"/>
    </row>
    <row r="49" s="1" customFormat="1" spans="3:15">
      <c r="C49" s="70"/>
      <c r="D49" s="11"/>
      <c r="E49" s="11"/>
      <c r="F49" s="69"/>
      <c r="G49" s="11"/>
      <c r="H49" s="69"/>
      <c r="I49" s="11"/>
      <c r="J49" s="69"/>
      <c r="K49" s="11"/>
      <c r="L49" s="69"/>
      <c r="M49" s="11"/>
      <c r="N49" s="69"/>
      <c r="O49" s="11"/>
    </row>
    <row r="50" s="1" customFormat="1" spans="3:15">
      <c r="C50" s="70"/>
      <c r="D50" s="11"/>
      <c r="E50" s="11"/>
      <c r="F50" s="69"/>
      <c r="G50" s="11"/>
      <c r="H50" s="69"/>
      <c r="I50" s="11"/>
      <c r="J50" s="69"/>
      <c r="K50" s="11"/>
      <c r="L50" s="69"/>
      <c r="M50" s="11"/>
      <c r="N50" s="69"/>
      <c r="O50" s="11"/>
    </row>
    <row r="51" s="1" customFormat="1" spans="3:15">
      <c r="C51" s="70"/>
      <c r="D51" s="11"/>
      <c r="E51" s="11"/>
      <c r="F51" s="69"/>
      <c r="G51" s="11"/>
      <c r="H51" s="69"/>
      <c r="I51" s="11"/>
      <c r="J51" s="69"/>
      <c r="K51" s="11"/>
      <c r="L51" s="69"/>
      <c r="M51" s="11"/>
      <c r="N51" s="69"/>
      <c r="O51" s="11"/>
    </row>
    <row r="52" s="1" customFormat="1" spans="3:15">
      <c r="C52" s="70"/>
      <c r="D52" s="11"/>
      <c r="E52" s="11"/>
      <c r="F52" s="69"/>
      <c r="G52" s="11"/>
      <c r="H52" s="69"/>
      <c r="I52" s="11"/>
      <c r="J52" s="69"/>
      <c r="K52" s="11"/>
      <c r="L52" s="69"/>
      <c r="M52" s="11"/>
      <c r="N52" s="69"/>
      <c r="O52" s="11"/>
    </row>
    <row r="53" s="1" customFormat="1" spans="3:15">
      <c r="C53" s="70"/>
      <c r="D53" s="11"/>
      <c r="E53" s="11"/>
      <c r="F53" s="69"/>
      <c r="G53" s="11"/>
      <c r="H53" s="69"/>
      <c r="I53" s="11"/>
      <c r="J53" s="69"/>
      <c r="K53" s="11"/>
      <c r="L53" s="69"/>
      <c r="M53" s="11"/>
      <c r="N53" s="69"/>
      <c r="O53" s="11"/>
    </row>
    <row r="54" s="1" customFormat="1" spans="3:15">
      <c r="C54" s="70"/>
      <c r="D54" s="11"/>
      <c r="E54" s="11"/>
      <c r="F54" s="69"/>
      <c r="G54" s="11"/>
      <c r="H54" s="69"/>
      <c r="I54" s="11"/>
      <c r="J54" s="69"/>
      <c r="K54" s="11"/>
      <c r="L54" s="69"/>
      <c r="M54" s="11"/>
      <c r="N54" s="69"/>
      <c r="O54" s="11"/>
    </row>
  </sheetData>
  <mergeCells count="25">
    <mergeCell ref="A1:R1"/>
    <mergeCell ref="A2:R2"/>
    <mergeCell ref="H3:O3"/>
    <mergeCell ref="H4:I4"/>
    <mergeCell ref="J4:K4"/>
    <mergeCell ref="L4:M4"/>
    <mergeCell ref="N4:O4"/>
    <mergeCell ref="A6:B6"/>
    <mergeCell ref="A7:B7"/>
    <mergeCell ref="A8:B8"/>
    <mergeCell ref="A11:B11"/>
    <mergeCell ref="A21:B21"/>
    <mergeCell ref="A22:B22"/>
    <mergeCell ref="A36:B36"/>
    <mergeCell ref="A40:B40"/>
    <mergeCell ref="A43:B43"/>
    <mergeCell ref="A3:A5"/>
    <mergeCell ref="B3:B5"/>
    <mergeCell ref="C3:C5"/>
    <mergeCell ref="D3:D5"/>
    <mergeCell ref="E3:E5"/>
    <mergeCell ref="P3:P5"/>
    <mergeCell ref="Q3:Q5"/>
    <mergeCell ref="R3:R5"/>
    <mergeCell ref="F3:G4"/>
  </mergeCells>
  <printOptions horizontalCentered="1"/>
  <pageMargins left="0.275" right="0.196527777777778" top="0.275" bottom="0.472222222222222" header="0.196527777777778" footer="0.196527777777778"/>
  <pageSetup paperSize="9" scale="70" fitToHeight="0" orientation="landscape" horizontalDpi="600" verticalDpi="300"/>
  <headerFooter>
    <oddFooter>&amp;C第 &amp;P 页，共 &amp;N 页</oddFooter>
  </headerFooter>
  <ignoredErrors>
    <ignoredError sqref="D15" formula="1"/>
    <ignoredError sqref="C27:E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2006-09-15T19:21:00Z</dcterms:created>
  <dcterms:modified xsi:type="dcterms:W3CDTF">2022-09-27T07:26:41Z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424A81C7545D4104AFAFF7FA60F0DA47</vt:lpwstr>
  </property>
</Properties>
</file>