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8"/>
  </bookViews>
  <sheets>
    <sheet name="封面" sheetId="2" r:id="rId1"/>
    <sheet name="表1" sheetId="1" r:id="rId2"/>
    <sheet name="表2" sheetId="3" r:id="rId3"/>
    <sheet name="表3" sheetId="4" r:id="rId4"/>
    <sheet name="表4" sheetId="5" r:id="rId5"/>
    <sheet name="表5" sheetId="6" r:id="rId6"/>
    <sheet name="表6" sheetId="7" r:id="rId7"/>
    <sheet name="表7" sheetId="8" r:id="rId8"/>
    <sheet name="表8" sheetId="9" r:id="rId9"/>
    <sheet name="表9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<sst xmlns="http://schemas.openxmlformats.org/spreadsheetml/2006/main" count="662" uniqueCount="314">
  <si>
    <t>附件1:</t>
  </si>
  <si>
    <t xml:space="preserve"> </t>
  </si>
  <si>
    <t>盘州市民政局2025年预算公开表</t>
  </si>
  <si>
    <t>盘州市民政局</t>
  </si>
  <si>
    <t>编制</t>
  </si>
  <si>
    <t xml:space="preserve">    经办人：杨方            联系电话: 18185878916</t>
  </si>
  <si>
    <t>表1</t>
  </si>
  <si>
    <t>盘州市民政局2025年部门收支预算总表</t>
  </si>
  <si>
    <t>（本表收入按收入性质填列，支出按政府收支功能分类科目填列至“类”级科目）</t>
  </si>
  <si>
    <t>单位：万元</t>
  </si>
  <si>
    <t>收            入</t>
  </si>
  <si>
    <t>支      出（按功能分）</t>
  </si>
  <si>
    <t>项    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</si>
  <si>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</si>
  <si>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</si>
  <si>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</si>
  <si>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</si>
  <si>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</si>
  <si>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</si>
  <si>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</si>
  <si>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</si>
  <si>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</si>
  <si>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</si>
  <si>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</si>
  <si>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1.事业收入</t>
  </si>
  <si>
    <t>六、科学技术支出</t>
  </si>
  <si>
    <t>2.事业单位经营收入</t>
  </si>
  <si>
    <t>七、文化旅游体育与传媒支出</t>
  </si>
  <si>
    <t>3.上级补助收入</t>
  </si>
  <si>
    <t>八、社会保障和就业支出</t>
  </si>
  <si>
    <t>4.其他收入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</si>
  <si>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</si>
  <si>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</si>
  <si>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</si>
  <si>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</si>
  <si>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</si>
  <si>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</si>
  <si>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</si>
  <si>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</si>
  <si>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</si>
  <si>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</si>
  <si>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</si>
  <si>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</si>
  <si>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</si>
  <si>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</si>
  <si>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</si>
  <si>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</si>
  <si>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</si>
  <si>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</si>
  <si>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</si>
  <si>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</si>
  <si>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</si>
  <si>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</si>
  <si>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</t>
  </si>
  <si>
    <t>结转下年</t>
  </si>
  <si>
    <t>收  入  总  计</t>
  </si>
  <si>
    <t xml:space="preserve">支  出  总  计 </t>
  </si>
  <si>
    <t>注：本表填报口径为部门全部收入和支出,上年结转需按性质对应填列.</t>
  </si>
  <si>
    <t>表2</t>
  </si>
  <si>
    <t>盘州市民政局2025年部门收入总体情况表</t>
  </si>
  <si>
    <t>科目编码</t>
  </si>
  <si>
    <t>科目名称</t>
  </si>
  <si>
    <t>合计</t>
  </si>
  <si>
    <t>一般公共预算拨款收入</t>
  </si>
  <si>
    <t>财政专户管理资金收入</t>
  </si>
  <si>
    <t>政府性基金预算拨款收入</t>
  </si>
  <si>
    <t>国有资本经营收入</t>
  </si>
  <si>
    <t>单位资金收入</t>
  </si>
  <si>
    <t>备注</t>
  </si>
  <si>
    <t>类</t>
  </si>
  <si>
    <t>款</t>
  </si>
  <si>
    <t>项</t>
  </si>
  <si>
    <t>208</t>
  </si>
  <si>
    <t>社会保障和就业支出</t>
  </si>
  <si>
    <t>20811</t>
  </si>
  <si>
    <t>残疾人事业</t>
  </si>
  <si>
    <t>2081107</t>
  </si>
  <si>
    <t>残疾人生活和护理补贴</t>
  </si>
  <si>
    <t>20810</t>
  </si>
  <si>
    <t>社会福利</t>
  </si>
  <si>
    <t>2081002</t>
  </si>
  <si>
    <t>老年福利</t>
  </si>
  <si>
    <t>2081006</t>
  </si>
  <si>
    <t>养老服务</t>
  </si>
  <si>
    <t>2081001</t>
  </si>
  <si>
    <t>儿童福利</t>
  </si>
  <si>
    <t>2081005</t>
  </si>
  <si>
    <t>社会福利事业单位</t>
  </si>
  <si>
    <t>2081004</t>
  </si>
  <si>
    <t>殡葬</t>
  </si>
  <si>
    <t>20802</t>
  </si>
  <si>
    <t>民政管理事务</t>
  </si>
  <si>
    <t>2080201</t>
  </si>
  <si>
    <t>行政运行</t>
  </si>
  <si>
    <t>一般行政管理事务</t>
  </si>
  <si>
    <t>行政区划和地名管理</t>
  </si>
  <si>
    <t>2080299</t>
  </si>
  <si>
    <t>其他民政管理事务支出</t>
  </si>
  <si>
    <t>20825</t>
  </si>
  <si>
    <t>其他生活救助</t>
  </si>
  <si>
    <t>2082502</t>
  </si>
  <si>
    <t>其他农村生活救助</t>
  </si>
  <si>
    <t>20805</t>
  </si>
  <si>
    <t>行政事业单位养老支出</t>
  </si>
  <si>
    <t>2080505</t>
  </si>
  <si>
    <t>机关事业单位基本养老保险缴费支出</t>
  </si>
  <si>
    <t>20819</t>
  </si>
  <si>
    <t>最低生活保障</t>
  </si>
  <si>
    <t>2081901</t>
  </si>
  <si>
    <t>城市最低生活保障金支出</t>
  </si>
  <si>
    <t>2081902</t>
  </si>
  <si>
    <t>农村最低生活保障金支出</t>
  </si>
  <si>
    <t>20821</t>
  </si>
  <si>
    <t>特困人员救助供养</t>
  </si>
  <si>
    <t>2082102</t>
  </si>
  <si>
    <t>农村特困人员救助供养支出</t>
  </si>
  <si>
    <t>20820</t>
  </si>
  <si>
    <t>临时救助</t>
  </si>
  <si>
    <t>2082001</t>
  </si>
  <si>
    <t>临时救助支出</t>
  </si>
  <si>
    <t>流浪乞讨人员救助支出</t>
  </si>
  <si>
    <t>210</t>
  </si>
  <si>
    <t>卫生健康支出</t>
  </si>
  <si>
    <t>21002</t>
  </si>
  <si>
    <t>公立医院</t>
  </si>
  <si>
    <t>2100205</t>
  </si>
  <si>
    <t>精神病医院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</si>
  <si>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</si>
  <si>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</si>
  <si>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</si>
  <si>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</si>
  <si>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</si>
  <si>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</si>
  <si>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</si>
  <si>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</si>
  <si>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</si>
  <si>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</si>
  <si>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</si>
  <si>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</si>
  <si>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</si>
  <si>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</si>
  <si>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其他支出</t>
  </si>
  <si>
    <t>彩票公益金安排的支出</t>
  </si>
  <si>
    <t>用于社会福利的彩票公益金支出</t>
  </si>
  <si>
    <t>表3</t>
  </si>
  <si>
    <t>盘州市民政局2025年部门支出总体情况表</t>
  </si>
  <si>
    <t>一般公共预算</t>
  </si>
  <si>
    <t>政府性基金预算</t>
  </si>
  <si>
    <t>国有资本经营预算</t>
  </si>
  <si>
    <t>财政专户管理资金</t>
  </si>
  <si>
    <t>单位资金</t>
  </si>
  <si>
    <t>基本支出</t>
  </si>
  <si>
    <t>项目支出</t>
  </si>
  <si>
    <t>表4</t>
  </si>
  <si>
    <t>盘州市民政局2025年财政拨款收支总体情况表</t>
  </si>
  <si>
    <t>收入</t>
  </si>
  <si>
    <t>支出</t>
  </si>
  <si>
    <t>项目</t>
  </si>
  <si>
    <t>一、本年收入</t>
  </si>
  <si>
    <t>（一）一般公共预算拨款收入</t>
  </si>
  <si>
    <t>（二）政府性基金预算拨款收入</t>
  </si>
  <si>
    <t>（三）国有资本经营预算拨款收入</t>
  </si>
  <si>
    <t>二、上年结转</t>
  </si>
  <si>
    <t>（一）一般公共预算拨款</t>
  </si>
  <si>
    <t>（二）政府性基金预算拨款</t>
  </si>
  <si>
    <t xml:space="preserve">本年支出总计  </t>
  </si>
  <si>
    <t>（三）国有资本经营预算拨款</t>
  </si>
  <si>
    <t>收入总计</t>
  </si>
  <si>
    <t xml:space="preserve">支出总计  </t>
  </si>
  <si>
    <t>注：本表反映部门收到财政拨款收入和支出数（含结转数），上年结转需按性质对应填列。</t>
  </si>
  <si>
    <t>表5</t>
  </si>
  <si>
    <t>盘州市民政局2025年一般公共预算支出情况表</t>
  </si>
  <si>
    <t>表6</t>
  </si>
  <si>
    <t>盘州市民政局2025年一般公共预算基本支出情况表（按经济分类）</t>
  </si>
  <si>
    <t>政府经济科目编码</t>
  </si>
  <si>
    <t>政府经济科目名称</t>
  </si>
  <si>
    <t>金额</t>
  </si>
  <si>
    <t>经济科目编码</t>
  </si>
  <si>
    <t>经济科目名称</t>
  </si>
  <si>
    <t>机关工资福利支出</t>
  </si>
  <si>
    <t>工资福利支出</t>
  </si>
  <si>
    <t xml:space="preserve">  50101</t>
  </si>
  <si>
    <t>工资奖金津补贴</t>
  </si>
  <si>
    <t xml:space="preserve">  30101</t>
  </si>
  <si>
    <t>基本工资</t>
  </si>
  <si>
    <t xml:space="preserve">  30102</t>
  </si>
  <si>
    <t>津贴补贴</t>
  </si>
  <si>
    <t xml:space="preserve">  30103</t>
  </si>
  <si>
    <t>奖金</t>
  </si>
  <si>
    <t xml:space="preserve">  50102</t>
  </si>
  <si>
    <t>社会保障缴费</t>
  </si>
  <si>
    <t xml:space="preserve">  30108</t>
  </si>
  <si>
    <t>机关事业单位基本养老保险缴费</t>
  </si>
  <si>
    <t xml:space="preserve">  30110</t>
  </si>
  <si>
    <t>职工基本医疗保险缴费</t>
  </si>
  <si>
    <t xml:space="preserve">  30111</t>
  </si>
  <si>
    <t>公务员医疗补助缴费</t>
  </si>
  <si>
    <t xml:space="preserve">  30112</t>
  </si>
  <si>
    <t>其他社会保障缴费</t>
  </si>
  <si>
    <t xml:space="preserve">  50103</t>
  </si>
  <si>
    <t xml:space="preserve">  30113</t>
  </si>
  <si>
    <t xml:space="preserve">  50199</t>
  </si>
  <si>
    <t>其他工资福利支出</t>
  </si>
  <si>
    <t xml:space="preserve">  30106</t>
  </si>
  <si>
    <t>伙食补助费</t>
  </si>
  <si>
    <t xml:space="preserve">  30114</t>
  </si>
  <si>
    <t>医疗费</t>
  </si>
  <si>
    <t xml:space="preserve">  30199</t>
  </si>
  <si>
    <t>机关商品和服务支出</t>
  </si>
  <si>
    <t>商品和服务支出</t>
  </si>
  <si>
    <t xml:space="preserve">  50201</t>
  </si>
  <si>
    <t>办公经费</t>
  </si>
  <si>
    <t xml:space="preserve">  30201</t>
  </si>
  <si>
    <t>办公费</t>
  </si>
  <si>
    <t xml:space="preserve">  30202</t>
  </si>
  <si>
    <t>印刷费</t>
  </si>
  <si>
    <t xml:space="preserve">  30204</t>
  </si>
  <si>
    <t>手续费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</si>
  <si>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</si>
  <si>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</si>
  <si>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</si>
  <si>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</si>
  <si>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</si>
  <si>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</si>
  <si>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30208</t>
  </si>
  <si>
    <t>取暖费</t>
  </si>
  <si>
    <t xml:space="preserve">  30209</t>
  </si>
  <si>
    <t>物业管理费</t>
  </si>
  <si>
    <t xml:space="preserve">  30211</t>
  </si>
  <si>
    <t>差旅费</t>
  </si>
  <si>
    <t xml:space="preserve">  30214</t>
  </si>
  <si>
    <t>租赁费</t>
  </si>
  <si>
    <t xml:space="preserve">  30228</t>
  </si>
  <si>
    <t>工会经费</t>
  </si>
  <si>
    <t xml:space="preserve">  30229</t>
  </si>
  <si>
    <t>福利费</t>
  </si>
  <si>
    <t xml:space="preserve">  30239</t>
  </si>
  <si>
    <t>其他交通费用</t>
  </si>
  <si>
    <t xml:space="preserve">  30240</t>
  </si>
  <si>
    <t>税金及附加费用</t>
  </si>
  <si>
    <t xml:space="preserve">  50202</t>
  </si>
  <si>
    <t>会议费</t>
  </si>
  <si>
    <t xml:space="preserve">  30215</t>
  </si>
  <si>
    <t xml:space="preserve">  50203</t>
  </si>
  <si>
    <t>培训费</t>
  </si>
  <si>
    <t xml:space="preserve">  30216</t>
  </si>
  <si>
    <t xml:space="preserve">  50204</t>
  </si>
  <si>
    <t>专用材料购置费</t>
  </si>
  <si>
    <t xml:space="preserve">  30218</t>
  </si>
  <si>
    <t>专用材料费</t>
  </si>
  <si>
    <t xml:space="preserve">  30224</t>
  </si>
  <si>
    <t>被装购置费</t>
  </si>
  <si>
    <t xml:space="preserve">  30225</t>
  </si>
  <si>
    <t>专用燃料费</t>
  </si>
  <si>
    <t xml:space="preserve">  50205</t>
  </si>
  <si>
    <t>委托业务费</t>
  </si>
  <si>
    <t xml:space="preserve">  30226</t>
  </si>
  <si>
    <t>劳务费</t>
  </si>
  <si>
    <t xml:space="preserve">  30227</t>
  </si>
  <si>
    <t xml:space="preserve">  50206</t>
  </si>
  <si>
    <t>公务接待费</t>
  </si>
  <si>
    <t xml:space="preserve">  30217</t>
  </si>
  <si>
    <t xml:space="preserve">  50207</t>
  </si>
  <si>
    <t>因公出国（境）费用</t>
  </si>
  <si>
    <t xml:space="preserve">  30212</t>
  </si>
  <si>
    <t xml:space="preserve">  50208</t>
  </si>
  <si>
    <t>公务用车运行维护费</t>
  </si>
  <si>
    <t xml:space="preserve">  30231</t>
  </si>
  <si>
    <t xml:space="preserve">  50209</t>
  </si>
  <si>
    <t>维修（护）费</t>
  </si>
  <si>
    <t xml:space="preserve">  30213</t>
  </si>
  <si>
    <t xml:space="preserve">  50299</t>
  </si>
  <si>
    <t>其他商品和服务支出</t>
  </si>
  <si>
    <t xml:space="preserve">  30299</t>
  </si>
  <si>
    <t>对事业单位经常性补助</t>
  </si>
  <si>
    <t>小计</t>
  </si>
  <si>
    <t xml:space="preserve">  50501</t>
  </si>
  <si>
    <t xml:space="preserve">  30107</t>
  </si>
  <si>
    <t>绩效工资</t>
  </si>
  <si>
    <t xml:space="preserve">  50502</t>
  </si>
  <si>
    <t>对个人和家庭的补助</t>
  </si>
  <si>
    <t xml:space="preserve">  50901</t>
  </si>
  <si>
    <t>社会福利和救助</t>
  </si>
  <si>
    <t xml:space="preserve">  30305</t>
  </si>
  <si>
    <t>生活补助</t>
  </si>
  <si>
    <t xml:space="preserve">  50905</t>
  </si>
  <si>
    <t>离退休费</t>
  </si>
  <si>
    <t xml:space="preserve">  30301</t>
  </si>
  <si>
    <t>离休费</t>
  </si>
  <si>
    <t xml:space="preserve">  30302</t>
  </si>
  <si>
    <t>退休费</t>
  </si>
  <si>
    <t>表7</t>
  </si>
  <si>
    <t xml:space="preserve">盘州市民政局2025年一般公共预算“三公”经费支出情况表                   </t>
  </si>
  <si>
    <t>2024年初预算数</t>
  </si>
  <si>
    <t>2025年初预算数</t>
  </si>
  <si>
    <t>2025年与上年预算数相比增减变化比率(%)</t>
  </si>
  <si>
    <t>2025年与上年预算数相比增减变化原因</t>
  </si>
  <si>
    <t>2025年“三公”经费支出占公共财政预算支出的比重(%)</t>
  </si>
  <si>
    <t>落实“过紧日子”要求，工作经费预算压减18%。</t>
  </si>
  <si>
    <t xml:space="preserve"> 一、 因公出国（境）费</t>
  </si>
  <si>
    <t>与上年持平</t>
  </si>
  <si>
    <t>由财政统筹控制，本单位无该项经费</t>
  </si>
  <si>
    <t xml:space="preserve"> 二、公务接待费</t>
  </si>
  <si>
    <t xml:space="preserve"> 三、公务用车购置及运行维护费</t>
  </si>
  <si>
    <t xml:space="preserve">     1.公务用车运行维护费</t>
  </si>
  <si>
    <t>以前年度政府直接预算的两辆公车，现由本单位直接预算支出</t>
  </si>
  <si>
    <t xml:space="preserve">     2.公务用车购置费</t>
  </si>
  <si>
    <t>注：如果与去年相比无变化，则写与上年持平。</t>
  </si>
  <si>
    <t>表8</t>
  </si>
  <si>
    <t>盘州市民政局2025年机关运行经费（公用经费）支出明细表</t>
  </si>
  <si>
    <t>编码</t>
  </si>
  <si>
    <t>项目名称</t>
  </si>
  <si>
    <t>表9</t>
  </si>
  <si>
    <t>盘州市民政局2025年政府性基金预算支出情况表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</si>
</sst>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b/>
      <sz val="14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sz val="8"/>
      <name val="SimSun"/>
      <charset val="134"/>
    </font>
    <font>
      <sz val="11"/>
      <name val="宋体"/>
      <charset val="1"/>
      <scheme val="minor"/>
    </font>
    <font>
      <b/>
      <sz val="11"/>
      <name val="宋体"/>
      <charset val="1"/>
      <scheme val="minor"/>
    </font>
    <font>
      <sz val="12"/>
      <name val="宋体"/>
      <charset val="134"/>
    </font>
    <font>
      <sz val="10"/>
      <color indexed="8"/>
      <name val="Dialog"/>
      <charset val="0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36"/>
      <color indexed="8"/>
      <name val="宋体"/>
      <charset val="134"/>
    </font>
    <font>
      <b/>
      <sz val="24"/>
      <color indexed="8"/>
      <name val="宋体"/>
      <charset val="134"/>
    </font>
    <font>
      <b/>
      <sz val="22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7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0" fillId="0" borderId="10" xfId="0" applyFont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4" fontId="3" fillId="0" borderId="12" xfId="0" applyNumberFormat="1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vertical="center" wrapText="1"/>
    </xf>
    <xf numFmtId="0" fontId="6" fillId="0" borderId="3" xfId="0" applyFont="1" applyBorder="1">
      <alignment vertical="center"/>
    </xf>
    <xf numFmtId="0" fontId="4" fillId="0" borderId="8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9" fillId="0" borderId="0" xfId="0" applyFont="1" applyFill="1" applyBorder="1" applyAlignment="1">
      <alignment horizontal="right"/>
    </xf>
    <xf numFmtId="49" fontId="10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/>
    </xf>
    <xf numFmtId="49" fontId="13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B12" sqref="B12"/>
    </sheetView>
  </sheetViews>
  <sheetFormatPr defaultColWidth="9" defaultRowHeight="14.25" outlineLevelRow="7" outlineLevelCol="3"/>
  <cols>
    <col min="1" max="1" width="5" style="64" customWidth="1"/>
    <col min="2" max="2" width="112.875" style="64" customWidth="1"/>
    <col min="3" max="3" width="5.1" style="64" customWidth="1"/>
    <col min="4" max="16384" width="9" style="64"/>
  </cols>
  <sheetData>
    <row r="1" s="64" customFormat="1" ht="17" customHeight="1" spans="1:4">
      <c r="A1" s="65"/>
      <c r="B1" s="66" t="s">
        <v>0</v>
      </c>
      <c r="C1" s="67"/>
      <c r="D1" s="64" t="s">
        <v>1</v>
      </c>
    </row>
    <row r="2" s="64" customFormat="1" ht="72.75" customHeight="1" spans="1:3">
      <c r="A2" s="67"/>
      <c r="B2" s="68" t="s">
        <v>2</v>
      </c>
      <c r="C2" s="67"/>
    </row>
    <row r="3" s="64" customFormat="1" ht="51" customHeight="1" spans="1:3">
      <c r="A3" s="67"/>
      <c r="B3" s="69"/>
      <c r="C3" s="67"/>
    </row>
    <row r="4" s="64" customFormat="1" ht="94.5" customHeight="1" spans="1:3">
      <c r="A4" s="67"/>
      <c r="B4" s="70" t="s">
        <v>3</v>
      </c>
      <c r="C4" s="67"/>
    </row>
    <row r="5" s="64" customFormat="1" ht="81.75" customHeight="1" spans="1:3">
      <c r="A5" s="67"/>
      <c r="B5" s="71" t="s">
        <v>4</v>
      </c>
      <c r="C5" s="67"/>
    </row>
    <row r="6" s="64" customFormat="1" ht="52.05" customHeight="1" spans="1:3">
      <c r="A6" s="67"/>
      <c r="B6" s="72"/>
      <c r="C6" s="67"/>
    </row>
    <row r="7" s="64" customFormat="1" ht="52.05" customHeight="1" spans="1:3">
      <c r="A7" s="67"/>
      <c r="B7" s="73" t="s">
        <v>5</v>
      </c>
      <c r="C7" s="67"/>
    </row>
    <row r="8" s="64" customFormat="1" ht="35.4" customHeight="1" spans="1:3">
      <c r="A8" s="67"/>
      <c r="B8" s="74"/>
      <c r="C8" s="67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9"/>
  <sheetViews>
    <sheetView workbookViewId="0">
      <selection activeCell="C13" sqref="C13"/>
    </sheetView>
  </sheetViews>
  <sheetFormatPr defaultColWidth="10" defaultRowHeight="13.5" outlineLevelCol="3"/>
  <cols>
    <col min="1" max="1" width="43.6" customWidth="1"/>
    <col min="2" max="2" width="17.95" customWidth="1"/>
    <col min="3" max="3" width="43.6" customWidth="1"/>
    <col min="4" max="4" width="17.95" customWidth="1"/>
    <col min="5" max="5" width="9.76666666666667" customWidth="1"/>
  </cols>
  <sheetData>
    <row r="1" customFormat="1" ht="14.3" customHeight="1" spans="1:4">
      <c r="A1" s="25" t="s">
        <v>6</v>
      </c>
      <c r="B1" s="25"/>
      <c r="C1" s="25"/>
      <c r="D1" s="25"/>
    </row>
    <row r="2" customFormat="1" ht="22.75" customHeight="1" spans="1:4">
      <c r="A2" s="13" t="s">
        <v>7</v>
      </c>
      <c r="B2" s="13"/>
      <c r="C2" s="13"/>
      <c r="D2" s="13"/>
    </row>
    <row r="3" customFormat="1" ht="15.65" customHeight="1" spans="1:4">
      <c r="A3" s="25" t="s">
        <v>8</v>
      </c>
      <c r="B3" s="25"/>
      <c r="C3" s="25"/>
      <c r="D3" s="3" t="s">
        <v>9</v>
      </c>
    </row>
    <row r="4" customFormat="1" ht="17.05" customHeight="1" spans="1:4">
      <c r="A4" s="4" t="s">
        <v>10</v>
      </c>
      <c r="B4" s="4"/>
      <c r="C4" s="4" t="s">
        <v>11</v>
      </c>
      <c r="D4" s="4"/>
    </row>
    <row r="5" customFormat="1" ht="17.05" customHeight="1" spans="1:4">
      <c r="A5" s="4" t="s">
        <v>12</v>
      </c>
      <c r="B5" s="4" t="s">
        <v>13</v>
      </c>
      <c r="C5" s="4" t="s">
        <v>12</v>
      </c>
      <c r="D5" s="4" t="s">
        <v>13</v>
      </c>
    </row>
    <row r="6" customFormat="1" ht="17.05" customHeight="1" spans="1:4">
      <c r="A6" s="16" t="s">
        <v>14</v>
      </c>
      <c r="B6" s="43">
        <v>11663.66</v>
      </c>
      <c r="C6" s="16" t="s">
        <v>15</v>
      </c>
      <c r="D6" s="43">
        <v>0</v>
      </c>
    </row>
    <row r="7" customFormat="1" ht="17.05" customHeight="1" spans="1:4">
      <c r="A7" s="16" t="s">
        <v>16</v>
      </c>
      <c r="B7" s="43">
        <v>0</v>
      </c>
      <c r="C7" s="16" t="s">
        <v>17</v>
      </c>
      <c r="D7" s="43">
        <v>0</v>
      </c>
    </row>
    <row r="8" customFormat="1" ht="17.05" customHeight="1" spans="1:4">
      <c r="A8" s="16" t="s">
        <v>18</v>
      </c>
      <c r="B8" s="43">
        <v>0</v>
      </c>
      <c r="C8" s="16" t="s">
        <v>19</v>
      </c>
      <c r="D8" s="43">
        <v>0</v>
      </c>
    </row>
    <row r="9" customFormat="1" ht="17.05" customHeight="1" spans="1:4">
      <c r="A9" s="16" t="s">
        <v>20</v>
      </c>
      <c r="B9" s="43">
        <v>0</v>
      </c>
      <c r="C9" s="16" t="s">
        <v>21</v>
      </c>
      <c r="D9" s="43">
        <v>0</v>
      </c>
    </row>
    <row r="10" customFormat="1" ht="17.05" customHeight="1" spans="1:4">
      <c r="A10" s="16" t="s">
        <v>22</v>
      </c>
      <c r="B10" s="42">
        <v>1763.4</v>
      </c>
      <c r="C10" s="16" t="s">
        <v>23</v>
      </c>
      <c r="D10" s="43">
        <v>0</v>
      </c>
    </row>
    <row r="11" customFormat="1" ht="17.05" customHeight="1" spans="1:4">
      <c r="A11" s="16" t="s">
        <v>24</v>
      </c>
      <c r="B11" s="43">
        <v>0</v>
      </c>
      <c r="C11" s="16" t="s">
        <v>25</v>
      </c>
      <c r="D11" s="43">
        <v>0</v>
      </c>
    </row>
    <row r="12" customFormat="1" ht="17.05" customHeight="1" spans="1:4">
      <c r="A12" s="16" t="s">
        <v>26</v>
      </c>
      <c r="B12" s="43">
        <v>0</v>
      </c>
      <c r="C12" s="16" t="s">
        <v>27</v>
      </c>
      <c r="D12" s="43">
        <v>0</v>
      </c>
    </row>
    <row r="13" customFormat="1" ht="17.05" customHeight="1" spans="1:4">
      <c r="A13" s="16" t="s">
        <v>28</v>
      </c>
      <c r="B13" s="43">
        <v>0</v>
      </c>
      <c r="C13" s="16" t="s">
        <v>29</v>
      </c>
      <c r="D13" s="43">
        <f>12064.494516-3.53+200.18</f>
        <v>12261.144516</v>
      </c>
    </row>
    <row r="14" customFormat="1" ht="17.05" customHeight="1" spans="1:4">
      <c r="A14" s="16" t="s">
        <v>30</v>
      </c>
      <c r="B14" s="42">
        <v>1763.4</v>
      </c>
      <c r="C14" s="16" t="s">
        <v>31</v>
      </c>
      <c r="D14" s="43">
        <f>1002.359608+0.01</f>
        <v>1002.369608</v>
      </c>
    </row>
    <row r="15" customFormat="1" ht="17.05" customHeight="1" spans="1:4">
      <c r="A15" s="16"/>
      <c r="B15" s="16"/>
      <c r="C15" s="16" t="s">
        <v>32</v>
      </c>
      <c r="D15" s="43">
        <v>0</v>
      </c>
    </row>
    <row r="16" customFormat="1" ht="17.05" customHeight="1" spans="1:4">
      <c r="A16" s="16"/>
      <c r="B16" s="16"/>
      <c r="C16" s="16" t="s">
        <v>33</v>
      </c>
      <c r="D16" s="43">
        <v>0</v>
      </c>
    </row>
    <row r="17" customFormat="1" ht="17.05" customHeight="1" spans="1:4">
      <c r="A17" s="16"/>
      <c r="B17" s="16"/>
      <c r="C17" s="16" t="s">
        <v>34</v>
      </c>
      <c r="D17" s="43">
        <v>0</v>
      </c>
    </row>
    <row r="18" customFormat="1" ht="17.05" customHeight="1" spans="1:4">
      <c r="A18" s="16"/>
      <c r="B18" s="16"/>
      <c r="C18" s="16" t="s">
        <v>35</v>
      </c>
      <c r="D18" s="43">
        <v>0</v>
      </c>
    </row>
    <row r="19" customFormat="1" ht="17.05" customHeight="1" spans="1:4">
      <c r="A19" s="16"/>
      <c r="B19" s="16"/>
      <c r="C19" s="16" t="s">
        <v>36</v>
      </c>
      <c r="D19" s="43">
        <v>0</v>
      </c>
    </row>
    <row r="20" customFormat="1" ht="17.05" customHeight="1" spans="1:4">
      <c r="A20" s="16"/>
      <c r="B20" s="16"/>
      <c r="C20" s="16" t="s">
        <v>37</v>
      </c>
      <c r="D20" s="43">
        <v>0</v>
      </c>
    </row>
    <row r="21" customFormat="1" ht="17.05" customHeight="1" spans="1:4">
      <c r="A21" s="16"/>
      <c r="B21" s="16"/>
      <c r="C21" s="16" t="s">
        <v>38</v>
      </c>
      <c r="D21" s="43">
        <v>0</v>
      </c>
    </row>
    <row r="22" customFormat="1" ht="17.05" customHeight="1" spans="1:4">
      <c r="A22" s="16"/>
      <c r="B22" s="16"/>
      <c r="C22" s="16" t="s">
        <v>39</v>
      </c>
      <c r="D22" s="43">
        <v>0</v>
      </c>
    </row>
    <row r="23" customFormat="1" ht="17.05" customHeight="1" spans="1:4">
      <c r="A23" s="16"/>
      <c r="B23" s="16"/>
      <c r="C23" s="16" t="s">
        <v>40</v>
      </c>
      <c r="D23" s="43">
        <v>0</v>
      </c>
    </row>
    <row r="24" customFormat="1" ht="17.05" customHeight="1" spans="1:4">
      <c r="A24" s="16"/>
      <c r="B24" s="16"/>
      <c r="C24" s="16" t="s">
        <v>41</v>
      </c>
      <c r="D24" s="43">
        <v>363.734172</v>
      </c>
    </row>
    <row r="25" customFormat="1" ht="17.05" customHeight="1" spans="1:4">
      <c r="A25" s="16"/>
      <c r="B25" s="16"/>
      <c r="C25" s="16" t="s">
        <v>42</v>
      </c>
      <c r="D25" s="43">
        <v>0</v>
      </c>
    </row>
    <row r="26" customFormat="1" ht="17.05" customHeight="1" spans="1:4">
      <c r="A26" s="16"/>
      <c r="B26" s="16"/>
      <c r="C26" s="16" t="s">
        <v>43</v>
      </c>
      <c r="D26" s="43">
        <v>0</v>
      </c>
    </row>
    <row r="27" customFormat="1" ht="17.05" customHeight="1" spans="1:4">
      <c r="A27" s="16"/>
      <c r="B27" s="16"/>
      <c r="C27" s="16" t="s">
        <v>44</v>
      </c>
      <c r="D27" s="43">
        <v>0</v>
      </c>
    </row>
    <row r="28" customFormat="1" ht="17.05" customHeight="1" spans="1:4">
      <c r="A28" s="16"/>
      <c r="B28" s="16"/>
      <c r="C28" s="16" t="s">
        <v>45</v>
      </c>
      <c r="D28" s="43">
        <v>0</v>
      </c>
    </row>
    <row r="29" customFormat="1" ht="17.05" customHeight="1" spans="1:4">
      <c r="A29" s="16"/>
      <c r="B29" s="16"/>
      <c r="C29" s="16" t="s">
        <v>46</v>
      </c>
      <c r="D29" s="43">
        <v>1.14</v>
      </c>
    </row>
    <row r="30" customFormat="1" ht="17.05" customHeight="1" spans="1:4">
      <c r="A30" s="16"/>
      <c r="B30" s="16"/>
      <c r="C30" s="16" t="s">
        <v>47</v>
      </c>
      <c r="D30" s="43">
        <v>0</v>
      </c>
    </row>
    <row r="31" customFormat="1" ht="17.05" customHeight="1" spans="1:4">
      <c r="A31" s="16"/>
      <c r="B31" s="16"/>
      <c r="C31" s="16" t="s">
        <v>48</v>
      </c>
      <c r="D31" s="43">
        <v>0</v>
      </c>
    </row>
    <row r="32" customFormat="1" ht="17.05" customHeight="1" spans="1:4">
      <c r="A32" s="16"/>
      <c r="B32" s="16"/>
      <c r="C32" s="16" t="s">
        <v>49</v>
      </c>
      <c r="D32" s="43">
        <v>0</v>
      </c>
    </row>
    <row r="33" customFormat="1" ht="17.05" customHeight="1" spans="1:4">
      <c r="A33" s="16"/>
      <c r="B33" s="16"/>
      <c r="C33" s="16" t="s">
        <v>50</v>
      </c>
      <c r="D33" s="43">
        <v>0</v>
      </c>
    </row>
    <row r="34" customFormat="1" ht="17.05" customHeight="1" spans="1:4">
      <c r="A34" s="16"/>
      <c r="B34" s="16"/>
      <c r="C34" s="16"/>
      <c r="D34" s="43">
        <v>0</v>
      </c>
    </row>
    <row r="35" customFormat="1" ht="17.05" customHeight="1" spans="1:4">
      <c r="A35" s="14" t="s">
        <v>51</v>
      </c>
      <c r="B35" s="17">
        <f>SUM(B6:B10)</f>
        <v>13427.06</v>
      </c>
      <c r="C35" s="14" t="s">
        <v>52</v>
      </c>
      <c r="D35" s="17">
        <f>SUM(D6:D33)</f>
        <v>13628.388296</v>
      </c>
    </row>
    <row r="36" customFormat="1" ht="17.05" customHeight="1" spans="1:4">
      <c r="A36" s="16" t="s">
        <v>53</v>
      </c>
      <c r="B36" s="17">
        <v>201.33</v>
      </c>
      <c r="C36" s="16" t="s">
        <v>54</v>
      </c>
      <c r="D36" s="17">
        <v>0</v>
      </c>
    </row>
    <row r="37" customFormat="1" ht="17.05" customHeight="1" spans="1:4">
      <c r="A37" s="16"/>
      <c r="B37" s="16"/>
      <c r="C37" s="16"/>
      <c r="D37" s="17"/>
    </row>
    <row r="38" customFormat="1" ht="17.05" customHeight="1" spans="1:4">
      <c r="A38" s="14" t="s">
        <v>55</v>
      </c>
      <c r="B38" s="17">
        <f>B6+B7+B8+B9+B10+B36</f>
        <v>13628.39</v>
      </c>
      <c r="C38" s="14" t="s">
        <v>56</v>
      </c>
      <c r="D38" s="17">
        <f>SUM(D6:D33)</f>
        <v>13628.388296</v>
      </c>
    </row>
    <row r="39" customFormat="1" ht="14.3" customHeight="1" spans="1:4">
      <c r="A39" s="16" t="s">
        <v>57</v>
      </c>
      <c r="B39" s="16"/>
      <c r="C39" s="16"/>
      <c r="D39" s="16"/>
    </row>
  </sheetData>
  <mergeCells count="5">
    <mergeCell ref="A1:D1"/>
    <mergeCell ref="A2:D2"/>
    <mergeCell ref="A3:C3"/>
    <mergeCell ref="A4:B4"/>
    <mergeCell ref="C4:D4"/>
  </mergeCells>
  <printOptions horizontalCentered="1"/>
  <pageMargins left="0.751388888888889" right="0.751388888888889" top="0.271527777777778" bottom="0.271527777777778" header="0" footer="0"/>
  <pageSetup paperSize="9" scale="81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5"/>
  <sheetViews>
    <sheetView topLeftCell="A5" workbookViewId="0">
      <selection activeCell="D43" sqref="D43"/>
    </sheetView>
  </sheetViews>
  <sheetFormatPr defaultColWidth="10" defaultRowHeight="13.5"/>
  <cols>
    <col min="1" max="3" width="7.69166666666667" customWidth="1"/>
    <col min="4" max="4" width="30.775" customWidth="1"/>
    <col min="5" max="11" width="17.95" customWidth="1"/>
    <col min="12" max="12" width="12.8166666666667" customWidth="1"/>
    <col min="13" max="13" width="9.76666666666667" customWidth="1"/>
  </cols>
  <sheetData>
    <row r="1" spans="1:1">
      <c r="A1" t="s">
        <v>58</v>
      </c>
    </row>
    <row r="2" customFormat="1" ht="22.75" customHeight="1" spans="1:12">
      <c r="A2" s="13" t="s">
        <v>59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customFormat="1" ht="15.65" customHeight="1" spans="12:12">
      <c r="L3" s="3" t="s">
        <v>9</v>
      </c>
    </row>
    <row r="4" s="1" customFormat="1" ht="22.6" customHeight="1" spans="1:12">
      <c r="A4" s="26" t="s">
        <v>60</v>
      </c>
      <c r="B4" s="26"/>
      <c r="C4" s="26"/>
      <c r="D4" s="26" t="s">
        <v>61</v>
      </c>
      <c r="E4" s="26" t="s">
        <v>62</v>
      </c>
      <c r="F4" s="26" t="s">
        <v>53</v>
      </c>
      <c r="G4" s="26" t="s">
        <v>63</v>
      </c>
      <c r="H4" s="26" t="s">
        <v>64</v>
      </c>
      <c r="I4" s="26" t="s">
        <v>65</v>
      </c>
      <c r="J4" s="32" t="s">
        <v>66</v>
      </c>
      <c r="K4" s="26" t="s">
        <v>67</v>
      </c>
      <c r="L4" s="26" t="s">
        <v>68</v>
      </c>
    </row>
    <row r="5" s="1" customFormat="1" ht="22.6" customHeight="1" spans="1:12">
      <c r="A5" s="26" t="s">
        <v>69</v>
      </c>
      <c r="B5" s="26" t="s">
        <v>70</v>
      </c>
      <c r="C5" s="26" t="s">
        <v>71</v>
      </c>
      <c r="D5" s="26"/>
      <c r="E5" s="26"/>
      <c r="F5" s="26"/>
      <c r="G5" s="26"/>
      <c r="H5" s="26"/>
      <c r="I5" s="26"/>
      <c r="J5" s="33"/>
      <c r="K5" s="26"/>
      <c r="L5" s="26"/>
    </row>
    <row r="6" s="1" customFormat="1" ht="16" customHeight="1" spans="1:12">
      <c r="A6" s="61"/>
      <c r="B6" s="62"/>
      <c r="C6" s="62"/>
      <c r="D6" s="63" t="s">
        <v>62</v>
      </c>
      <c r="E6" s="42">
        <f>E7+E33+E39+E43</f>
        <v>13628.388296</v>
      </c>
      <c r="F6" s="42">
        <f t="shared" ref="F6:K6" si="0">F7+F33+F39+F43</f>
        <v>201.33</v>
      </c>
      <c r="G6" s="42">
        <f t="shared" si="0"/>
        <v>11663.658296</v>
      </c>
      <c r="H6" s="42">
        <f t="shared" si="0"/>
        <v>0</v>
      </c>
      <c r="I6" s="42">
        <f t="shared" si="0"/>
        <v>0</v>
      </c>
      <c r="J6" s="42">
        <f t="shared" si="0"/>
        <v>0</v>
      </c>
      <c r="K6" s="42">
        <f t="shared" si="0"/>
        <v>1763.4</v>
      </c>
      <c r="L6" s="26"/>
    </row>
    <row r="7" customFormat="1" ht="14.3" customHeight="1" spans="1:12">
      <c r="A7" s="9" t="s">
        <v>72</v>
      </c>
      <c r="B7" s="9"/>
      <c r="C7" s="9"/>
      <c r="D7" s="30" t="s">
        <v>73</v>
      </c>
      <c r="E7" s="42">
        <f t="shared" ref="E7:E12" si="1">SUM(F7:K7)</f>
        <v>12261.144516</v>
      </c>
      <c r="F7" s="42">
        <f>F8+F10+F16+F21+F23+F25+F28+F30</f>
        <v>200.18</v>
      </c>
      <c r="G7" s="42">
        <f>G8+G10+G16+G21+G23+G25+G28+G30</f>
        <v>10297.564516</v>
      </c>
      <c r="H7" s="42">
        <v>0</v>
      </c>
      <c r="I7" s="42">
        <v>0</v>
      </c>
      <c r="J7" s="42">
        <v>0</v>
      </c>
      <c r="K7" s="42">
        <v>1763.4</v>
      </c>
      <c r="L7" s="42"/>
    </row>
    <row r="8" customFormat="1" ht="14.3" customHeight="1" spans="1:12">
      <c r="A8" s="9"/>
      <c r="B8" s="9" t="s">
        <v>74</v>
      </c>
      <c r="C8" s="9"/>
      <c r="D8" s="30" t="s">
        <v>75</v>
      </c>
      <c r="E8" s="42">
        <f t="shared" si="1"/>
        <v>541.92</v>
      </c>
      <c r="F8" s="42">
        <v>0</v>
      </c>
      <c r="G8" s="42">
        <v>541.92</v>
      </c>
      <c r="H8" s="42">
        <v>0</v>
      </c>
      <c r="I8" s="42">
        <v>0</v>
      </c>
      <c r="J8" s="42">
        <v>0</v>
      </c>
      <c r="K8" s="42">
        <v>0</v>
      </c>
      <c r="L8" s="42"/>
    </row>
    <row r="9" customFormat="1" ht="14.3" customHeight="1" spans="1:12">
      <c r="A9" s="9"/>
      <c r="B9" s="9"/>
      <c r="C9" s="9" t="s">
        <v>76</v>
      </c>
      <c r="D9" s="30" t="s">
        <v>77</v>
      </c>
      <c r="E9" s="42">
        <f t="shared" si="1"/>
        <v>541.92</v>
      </c>
      <c r="F9" s="42">
        <v>0</v>
      </c>
      <c r="G9" s="42">
        <v>541.92</v>
      </c>
      <c r="H9" s="42">
        <v>0</v>
      </c>
      <c r="I9" s="42">
        <v>0</v>
      </c>
      <c r="J9" s="42">
        <v>0</v>
      </c>
      <c r="K9" s="42">
        <v>0</v>
      </c>
      <c r="L9" s="42"/>
    </row>
    <row r="10" customFormat="1" ht="14.3" customHeight="1" spans="1:12">
      <c r="A10" s="9"/>
      <c r="B10" s="9" t="s">
        <v>78</v>
      </c>
      <c r="C10" s="9"/>
      <c r="D10" s="30" t="s">
        <v>79</v>
      </c>
      <c r="E10" s="42">
        <f t="shared" si="1"/>
        <v>4472.185456</v>
      </c>
      <c r="F10" s="42">
        <f>SUM(F11:F15)</f>
        <v>1.47</v>
      </c>
      <c r="G10" s="42">
        <v>2707.315456</v>
      </c>
      <c r="H10" s="42">
        <v>0</v>
      </c>
      <c r="I10" s="42">
        <v>0</v>
      </c>
      <c r="J10" s="42">
        <v>0</v>
      </c>
      <c r="K10" s="42">
        <v>1763.4</v>
      </c>
      <c r="L10" s="42"/>
    </row>
    <row r="11" customFormat="1" ht="14.3" customHeight="1" spans="1:12">
      <c r="A11" s="9"/>
      <c r="B11" s="9"/>
      <c r="C11" s="9" t="s">
        <v>80</v>
      </c>
      <c r="D11" s="30" t="s">
        <v>81</v>
      </c>
      <c r="E11" s="42">
        <f t="shared" si="1"/>
        <v>2279.64</v>
      </c>
      <c r="F11" s="42">
        <v>0</v>
      </c>
      <c r="G11" s="42">
        <v>2279.64</v>
      </c>
      <c r="H11" s="42">
        <v>0</v>
      </c>
      <c r="I11" s="42">
        <v>0</v>
      </c>
      <c r="J11" s="42">
        <v>0</v>
      </c>
      <c r="K11" s="42">
        <v>0</v>
      </c>
      <c r="L11" s="42"/>
    </row>
    <row r="12" customFormat="1" spans="1:12">
      <c r="A12" s="9"/>
      <c r="B12" s="9"/>
      <c r="C12" s="9" t="s">
        <v>82</v>
      </c>
      <c r="D12" s="30" t="s">
        <v>83</v>
      </c>
      <c r="E12" s="42">
        <f t="shared" si="1"/>
        <v>1763.4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1763.4</v>
      </c>
      <c r="L12" s="42"/>
    </row>
    <row r="13" customFormat="1" spans="1:12">
      <c r="A13" s="9"/>
      <c r="B13" s="9"/>
      <c r="C13" s="9" t="s">
        <v>84</v>
      </c>
      <c r="D13" s="30" t="s">
        <v>85</v>
      </c>
      <c r="E13" s="42">
        <f t="shared" ref="E13:E19" si="2">SUM(F13:K13)</f>
        <v>268.55</v>
      </c>
      <c r="F13" s="42">
        <v>1.4</v>
      </c>
      <c r="G13" s="42">
        <v>267.15</v>
      </c>
      <c r="H13" s="42">
        <v>0</v>
      </c>
      <c r="I13" s="42">
        <v>0</v>
      </c>
      <c r="J13" s="42">
        <v>0</v>
      </c>
      <c r="K13" s="42">
        <v>0</v>
      </c>
      <c r="L13" s="42"/>
    </row>
    <row r="14" spans="1:12">
      <c r="A14" s="9"/>
      <c r="B14" s="9"/>
      <c r="C14" s="9" t="s">
        <v>86</v>
      </c>
      <c r="D14" s="30" t="s">
        <v>87</v>
      </c>
      <c r="E14" s="42">
        <f t="shared" si="2"/>
        <v>110.595456</v>
      </c>
      <c r="F14" s="42">
        <v>0.07</v>
      </c>
      <c r="G14" s="42">
        <v>110.525456</v>
      </c>
      <c r="H14" s="42">
        <v>0</v>
      </c>
      <c r="I14" s="42">
        <v>0</v>
      </c>
      <c r="J14" s="42">
        <v>0</v>
      </c>
      <c r="K14" s="42">
        <v>0</v>
      </c>
      <c r="L14" s="42"/>
    </row>
    <row r="15" spans="1:12">
      <c r="A15" s="9"/>
      <c r="B15" s="9"/>
      <c r="C15" s="9" t="s">
        <v>88</v>
      </c>
      <c r="D15" s="30" t="s">
        <v>89</v>
      </c>
      <c r="E15" s="42">
        <f t="shared" si="2"/>
        <v>50</v>
      </c>
      <c r="F15" s="42">
        <v>0</v>
      </c>
      <c r="G15" s="42">
        <v>50</v>
      </c>
      <c r="H15" s="42">
        <v>0</v>
      </c>
      <c r="I15" s="42">
        <v>0</v>
      </c>
      <c r="J15" s="42">
        <v>0</v>
      </c>
      <c r="K15" s="42">
        <v>0</v>
      </c>
      <c r="L15" s="42"/>
    </row>
    <row r="16" spans="1:12">
      <c r="A16" s="9"/>
      <c r="B16" s="9" t="s">
        <v>90</v>
      </c>
      <c r="C16" s="9"/>
      <c r="D16" s="30" t="s">
        <v>91</v>
      </c>
      <c r="E16" s="42">
        <f t="shared" si="2"/>
        <v>1049.540964</v>
      </c>
      <c r="F16" s="42">
        <f>SUM(F17:F20)</f>
        <v>174.05</v>
      </c>
      <c r="G16" s="42">
        <f>SUM(G17:G20)</f>
        <v>875.490964</v>
      </c>
      <c r="H16" s="42">
        <v>0</v>
      </c>
      <c r="I16" s="42">
        <v>0</v>
      </c>
      <c r="J16" s="42">
        <v>0</v>
      </c>
      <c r="K16" s="42">
        <v>0</v>
      </c>
      <c r="L16" s="42"/>
    </row>
    <row r="17" spans="1:12">
      <c r="A17" s="9"/>
      <c r="B17" s="9"/>
      <c r="C17" s="9" t="s">
        <v>92</v>
      </c>
      <c r="D17" s="30" t="s">
        <v>93</v>
      </c>
      <c r="E17" s="42">
        <f t="shared" si="2"/>
        <v>793.730964</v>
      </c>
      <c r="F17" s="42">
        <v>4.24</v>
      </c>
      <c r="G17" s="42">
        <f>793.020964-3.53</f>
        <v>789.490964</v>
      </c>
      <c r="H17" s="42">
        <v>0</v>
      </c>
      <c r="I17" s="42">
        <v>0</v>
      </c>
      <c r="J17" s="42">
        <v>0</v>
      </c>
      <c r="K17" s="42">
        <v>0</v>
      </c>
      <c r="L17" s="42"/>
    </row>
    <row r="18" customFormat="1" spans="1:12">
      <c r="A18" s="9"/>
      <c r="B18" s="9"/>
      <c r="C18" s="9">
        <v>2080202</v>
      </c>
      <c r="D18" s="30" t="s">
        <v>94</v>
      </c>
      <c r="E18" s="42">
        <f t="shared" si="2"/>
        <v>13.07</v>
      </c>
      <c r="F18" s="42">
        <v>13.07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/>
    </row>
    <row r="19" customFormat="1" spans="1:12">
      <c r="A19" s="9"/>
      <c r="B19" s="9"/>
      <c r="C19" s="9">
        <v>2080207</v>
      </c>
      <c r="D19" s="30" t="s">
        <v>95</v>
      </c>
      <c r="E19" s="42">
        <f t="shared" si="2"/>
        <v>31.42</v>
      </c>
      <c r="F19" s="42">
        <v>31.42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/>
    </row>
    <row r="20" spans="1:12">
      <c r="A20" s="9"/>
      <c r="B20" s="9"/>
      <c r="C20" s="9" t="s">
        <v>96</v>
      </c>
      <c r="D20" s="30" t="s">
        <v>97</v>
      </c>
      <c r="E20" s="42">
        <f t="shared" ref="E20:E38" si="3">SUM(F20:K20)</f>
        <v>211.32</v>
      </c>
      <c r="F20" s="42">
        <v>125.32</v>
      </c>
      <c r="G20" s="42">
        <v>86</v>
      </c>
      <c r="H20" s="42">
        <v>0</v>
      </c>
      <c r="I20" s="42">
        <v>0</v>
      </c>
      <c r="J20" s="42">
        <v>0</v>
      </c>
      <c r="K20" s="42">
        <v>0</v>
      </c>
      <c r="L20" s="42"/>
    </row>
    <row r="21" spans="1:12">
      <c r="A21" s="9"/>
      <c r="B21" s="9" t="s">
        <v>98</v>
      </c>
      <c r="C21" s="9"/>
      <c r="D21" s="30" t="s">
        <v>99</v>
      </c>
      <c r="E21" s="42">
        <f t="shared" si="3"/>
        <v>10.99</v>
      </c>
      <c r="F21" s="42">
        <v>3.31</v>
      </c>
      <c r="G21" s="42">
        <v>7.68</v>
      </c>
      <c r="H21" s="42">
        <v>0</v>
      </c>
      <c r="I21" s="42">
        <v>0</v>
      </c>
      <c r="J21" s="42">
        <v>0</v>
      </c>
      <c r="K21" s="42">
        <v>0</v>
      </c>
      <c r="L21" s="42"/>
    </row>
    <row r="22" spans="1:12">
      <c r="A22" s="9"/>
      <c r="B22" s="9"/>
      <c r="C22" s="9" t="s">
        <v>100</v>
      </c>
      <c r="D22" s="30" t="s">
        <v>101</v>
      </c>
      <c r="E22" s="42">
        <f t="shared" si="3"/>
        <v>10.99</v>
      </c>
      <c r="F22" s="42">
        <v>3.31</v>
      </c>
      <c r="G22" s="42">
        <v>7.68</v>
      </c>
      <c r="H22" s="42">
        <v>0</v>
      </c>
      <c r="I22" s="42">
        <v>0</v>
      </c>
      <c r="J22" s="42">
        <v>0</v>
      </c>
      <c r="K22" s="42">
        <v>0</v>
      </c>
      <c r="L22" s="42"/>
    </row>
    <row r="23" spans="1:12">
      <c r="A23" s="9"/>
      <c r="B23" s="9" t="s">
        <v>102</v>
      </c>
      <c r="C23" s="9"/>
      <c r="D23" s="30" t="s">
        <v>103</v>
      </c>
      <c r="E23" s="42">
        <f t="shared" si="3"/>
        <v>173.158096</v>
      </c>
      <c r="F23" s="42">
        <v>0</v>
      </c>
      <c r="G23" s="42">
        <v>173.158096</v>
      </c>
      <c r="H23" s="42">
        <v>0</v>
      </c>
      <c r="I23" s="42">
        <v>0</v>
      </c>
      <c r="J23" s="42">
        <v>0</v>
      </c>
      <c r="K23" s="42">
        <v>0</v>
      </c>
      <c r="L23" s="42"/>
    </row>
    <row r="24" spans="1:12">
      <c r="A24" s="9"/>
      <c r="B24" s="9"/>
      <c r="C24" s="9" t="s">
        <v>104</v>
      </c>
      <c r="D24" s="30" t="s">
        <v>105</v>
      </c>
      <c r="E24" s="42">
        <f t="shared" si="3"/>
        <v>173.158096</v>
      </c>
      <c r="F24" s="42">
        <v>0</v>
      </c>
      <c r="G24" s="42">
        <v>173.158096</v>
      </c>
      <c r="H24" s="42">
        <v>0</v>
      </c>
      <c r="I24" s="42">
        <v>0</v>
      </c>
      <c r="J24" s="42">
        <v>0</v>
      </c>
      <c r="K24" s="42">
        <v>0</v>
      </c>
      <c r="L24" s="42"/>
    </row>
    <row r="25" spans="1:12">
      <c r="A25" s="9"/>
      <c r="B25" s="9" t="s">
        <v>106</v>
      </c>
      <c r="C25" s="9"/>
      <c r="D25" s="30" t="s">
        <v>107</v>
      </c>
      <c r="E25" s="42">
        <f t="shared" si="3"/>
        <v>5092</v>
      </c>
      <c r="F25" s="42">
        <v>0</v>
      </c>
      <c r="G25" s="42">
        <v>5092</v>
      </c>
      <c r="H25" s="42">
        <v>0</v>
      </c>
      <c r="I25" s="42">
        <v>0</v>
      </c>
      <c r="J25" s="42">
        <v>0</v>
      </c>
      <c r="K25" s="42">
        <v>0</v>
      </c>
      <c r="L25" s="42"/>
    </row>
    <row r="26" spans="1:12">
      <c r="A26" s="9"/>
      <c r="B26" s="9"/>
      <c r="C26" s="9" t="s">
        <v>108</v>
      </c>
      <c r="D26" s="30" t="s">
        <v>109</v>
      </c>
      <c r="E26" s="42">
        <f t="shared" si="3"/>
        <v>1575</v>
      </c>
      <c r="F26" s="42">
        <v>0</v>
      </c>
      <c r="G26" s="42">
        <v>1575</v>
      </c>
      <c r="H26" s="42">
        <v>0</v>
      </c>
      <c r="I26" s="42">
        <v>0</v>
      </c>
      <c r="J26" s="42">
        <v>0</v>
      </c>
      <c r="K26" s="42">
        <v>0</v>
      </c>
      <c r="L26" s="42"/>
    </row>
    <row r="27" spans="1:12">
      <c r="A27" s="9"/>
      <c r="B27" s="9"/>
      <c r="C27" s="9" t="s">
        <v>110</v>
      </c>
      <c r="D27" s="30" t="s">
        <v>111</v>
      </c>
      <c r="E27" s="42">
        <f t="shared" si="3"/>
        <v>3517</v>
      </c>
      <c r="F27" s="42">
        <v>0</v>
      </c>
      <c r="G27" s="42">
        <v>3517</v>
      </c>
      <c r="H27" s="42">
        <v>0</v>
      </c>
      <c r="I27" s="42">
        <v>0</v>
      </c>
      <c r="J27" s="42">
        <v>0</v>
      </c>
      <c r="K27" s="42">
        <v>0</v>
      </c>
      <c r="L27" s="42"/>
    </row>
    <row r="28" spans="1:12">
      <c r="A28" s="9"/>
      <c r="B28" s="9" t="s">
        <v>112</v>
      </c>
      <c r="C28" s="9"/>
      <c r="D28" s="30" t="s">
        <v>113</v>
      </c>
      <c r="E28" s="42">
        <f t="shared" si="3"/>
        <v>780</v>
      </c>
      <c r="F28" s="42">
        <v>0</v>
      </c>
      <c r="G28" s="42">
        <v>780</v>
      </c>
      <c r="H28" s="42">
        <v>0</v>
      </c>
      <c r="I28" s="42">
        <v>0</v>
      </c>
      <c r="J28" s="42">
        <v>0</v>
      </c>
      <c r="K28" s="42">
        <v>0</v>
      </c>
      <c r="L28" s="42"/>
    </row>
    <row r="29" spans="1:12">
      <c r="A29" s="9"/>
      <c r="B29" s="9"/>
      <c r="C29" s="9" t="s">
        <v>114</v>
      </c>
      <c r="D29" s="30" t="s">
        <v>115</v>
      </c>
      <c r="E29" s="42">
        <f t="shared" si="3"/>
        <v>780</v>
      </c>
      <c r="F29" s="42">
        <v>0</v>
      </c>
      <c r="G29" s="42">
        <v>780</v>
      </c>
      <c r="H29" s="42">
        <v>0</v>
      </c>
      <c r="I29" s="42">
        <v>0</v>
      </c>
      <c r="J29" s="42">
        <v>0</v>
      </c>
      <c r="K29" s="42">
        <v>0</v>
      </c>
      <c r="L29" s="42"/>
    </row>
    <row r="30" spans="1:12">
      <c r="A30" s="9"/>
      <c r="B30" s="9" t="s">
        <v>116</v>
      </c>
      <c r="C30" s="9"/>
      <c r="D30" s="30" t="s">
        <v>117</v>
      </c>
      <c r="E30" s="42">
        <f t="shared" si="3"/>
        <v>141.35</v>
      </c>
      <c r="F30" s="42">
        <f>SUM(F31:F32)</f>
        <v>21.35</v>
      </c>
      <c r="G30" s="42">
        <v>120</v>
      </c>
      <c r="H30" s="42">
        <v>0</v>
      </c>
      <c r="I30" s="42">
        <v>0</v>
      </c>
      <c r="J30" s="42">
        <v>0</v>
      </c>
      <c r="K30" s="42">
        <v>0</v>
      </c>
      <c r="L30" s="42"/>
    </row>
    <row r="31" spans="1:12">
      <c r="A31" s="9"/>
      <c r="B31" s="9"/>
      <c r="C31" s="9" t="s">
        <v>118</v>
      </c>
      <c r="D31" s="30" t="s">
        <v>119</v>
      </c>
      <c r="E31" s="42">
        <f t="shared" si="3"/>
        <v>120</v>
      </c>
      <c r="F31" s="42">
        <v>0</v>
      </c>
      <c r="G31" s="42">
        <v>120</v>
      </c>
      <c r="H31" s="42">
        <v>0</v>
      </c>
      <c r="I31" s="42">
        <v>0</v>
      </c>
      <c r="J31" s="42">
        <v>0</v>
      </c>
      <c r="K31" s="42">
        <v>0</v>
      </c>
      <c r="L31" s="42"/>
    </row>
    <row r="32" spans="1:12">
      <c r="A32" s="9"/>
      <c r="B32" s="9"/>
      <c r="C32" s="9">
        <v>2082002</v>
      </c>
      <c r="D32" s="30" t="s">
        <v>120</v>
      </c>
      <c r="E32" s="42">
        <f t="shared" si="3"/>
        <v>21.35</v>
      </c>
      <c r="F32" s="42">
        <v>21.35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/>
    </row>
    <row r="33" spans="1:12">
      <c r="A33" s="9" t="s">
        <v>121</v>
      </c>
      <c r="B33" s="9"/>
      <c r="C33" s="9"/>
      <c r="D33" s="30" t="s">
        <v>122</v>
      </c>
      <c r="E33" s="42">
        <f t="shared" si="3"/>
        <v>1002.369608</v>
      </c>
      <c r="F33" s="42">
        <v>0.01</v>
      </c>
      <c r="G33" s="42">
        <v>1002.359608</v>
      </c>
      <c r="H33" s="42">
        <v>0</v>
      </c>
      <c r="I33" s="42">
        <v>0</v>
      </c>
      <c r="J33" s="42">
        <v>0</v>
      </c>
      <c r="K33" s="42">
        <v>0</v>
      </c>
      <c r="L33" s="42"/>
    </row>
    <row r="34" spans="1:12">
      <c r="A34" s="9"/>
      <c r="B34" s="9" t="s">
        <v>123</v>
      </c>
      <c r="C34" s="9"/>
      <c r="D34" s="30" t="s">
        <v>124</v>
      </c>
      <c r="E34" s="42">
        <f t="shared" si="3"/>
        <v>875.140247</v>
      </c>
      <c r="F34" s="42">
        <v>0</v>
      </c>
      <c r="G34" s="42">
        <v>875.140247</v>
      </c>
      <c r="H34" s="42">
        <v>0</v>
      </c>
      <c r="I34" s="42">
        <v>0</v>
      </c>
      <c r="J34" s="42">
        <v>0</v>
      </c>
      <c r="K34" s="42">
        <v>0</v>
      </c>
      <c r="L34" s="42"/>
    </row>
    <row r="35" spans="1:12">
      <c r="A35" s="9"/>
      <c r="B35" s="9"/>
      <c r="C35" s="9" t="s">
        <v>125</v>
      </c>
      <c r="D35" s="30" t="s">
        <v>126</v>
      </c>
      <c r="E35" s="42">
        <f t="shared" si="3"/>
        <v>875.140247</v>
      </c>
      <c r="F35" s="42">
        <v>0</v>
      </c>
      <c r="G35" s="42">
        <v>875.140247</v>
      </c>
      <c r="H35" s="42">
        <v>0</v>
      </c>
      <c r="I35" s="42">
        <v>0</v>
      </c>
      <c r="J35" s="42">
        <v>0</v>
      </c>
      <c r="K35" s="42">
        <v>0</v>
      </c>
      <c r="L35" s="42"/>
    </row>
    <row r="36" spans="1:12">
      <c r="A36" s="9"/>
      <c r="B36" s="9" t="s">
        <v>127</v>
      </c>
      <c r="C36" s="9"/>
      <c r="D36" s="30" t="s">
        <v>128</v>
      </c>
      <c r="E36" s="42">
        <f t="shared" si="3"/>
        <v>127.229361</v>
      </c>
      <c r="F36" s="42">
        <v>0.01</v>
      </c>
      <c r="G36" s="42">
        <v>127.219361</v>
      </c>
      <c r="H36" s="42">
        <v>0</v>
      </c>
      <c r="I36" s="42">
        <v>0</v>
      </c>
      <c r="J36" s="42">
        <v>0</v>
      </c>
      <c r="K36" s="42">
        <v>0</v>
      </c>
      <c r="L36" s="42"/>
    </row>
    <row r="37" spans="1:12">
      <c r="A37" s="9"/>
      <c r="B37" s="9"/>
      <c r="C37" s="9" t="s">
        <v>129</v>
      </c>
      <c r="D37" s="30" t="s">
        <v>130</v>
      </c>
      <c r="E37" s="42">
        <f t="shared" si="3"/>
        <v>79.951457</v>
      </c>
      <c r="F37" s="42">
        <v>0</v>
      </c>
      <c r="G37" s="42">
        <v>79.951457</v>
      </c>
      <c r="H37" s="42">
        <v>0</v>
      </c>
      <c r="I37" s="42">
        <v>0</v>
      </c>
      <c r="J37" s="42">
        <v>0</v>
      </c>
      <c r="K37" s="42">
        <v>0</v>
      </c>
      <c r="L37" s="42"/>
    </row>
    <row r="38" spans="1:12">
      <c r="A38" s="9"/>
      <c r="B38" s="9"/>
      <c r="C38" s="9" t="s">
        <v>131</v>
      </c>
      <c r="D38" s="30" t="s">
        <v>132</v>
      </c>
      <c r="E38" s="42">
        <f t="shared" si="3"/>
        <v>47.277904</v>
      </c>
      <c r="F38" s="42">
        <v>0.01</v>
      </c>
      <c r="G38" s="42">
        <v>47.267904</v>
      </c>
      <c r="H38" s="42">
        <v>0</v>
      </c>
      <c r="I38" s="42">
        <v>0</v>
      </c>
      <c r="J38" s="42">
        <v>0</v>
      </c>
      <c r="K38" s="42">
        <v>0</v>
      </c>
      <c r="L38" s="42"/>
    </row>
    <row r="39" spans="1:12">
      <c r="A39" s="9" t="s">
        <v>133</v>
      </c>
      <c r="B39" s="9"/>
      <c r="C39" s="9"/>
      <c r="D39" s="30" t="s">
        <v>134</v>
      </c>
      <c r="E39" s="42">
        <f t="shared" ref="E39:E45" si="4">SUM(F39:K39)</f>
        <v>363.734172</v>
      </c>
      <c r="F39" s="42">
        <v>0</v>
      </c>
      <c r="G39" s="42">
        <v>363.734172</v>
      </c>
      <c r="H39" s="42">
        <v>0</v>
      </c>
      <c r="I39" s="42">
        <v>0</v>
      </c>
      <c r="J39" s="42">
        <v>0</v>
      </c>
      <c r="K39" s="42">
        <v>0</v>
      </c>
      <c r="L39" s="42"/>
    </row>
    <row r="40" spans="1:12">
      <c r="A40" s="9"/>
      <c r="B40" s="9" t="s">
        <v>135</v>
      </c>
      <c r="C40" s="9"/>
      <c r="D40" s="30" t="s">
        <v>136</v>
      </c>
      <c r="E40" s="42">
        <f t="shared" si="4"/>
        <v>363.734172</v>
      </c>
      <c r="F40" s="42">
        <v>0</v>
      </c>
      <c r="G40" s="42">
        <v>363.734172</v>
      </c>
      <c r="H40" s="42">
        <v>0</v>
      </c>
      <c r="I40" s="42">
        <v>0</v>
      </c>
      <c r="J40" s="42">
        <v>0</v>
      </c>
      <c r="K40" s="42">
        <v>0</v>
      </c>
      <c r="L40" s="42"/>
    </row>
    <row r="41" spans="1:12">
      <c r="A41" s="9"/>
      <c r="B41" s="9"/>
      <c r="C41" s="9" t="s">
        <v>137</v>
      </c>
      <c r="D41" s="30" t="s">
        <v>138</v>
      </c>
      <c r="E41" s="42">
        <f t="shared" si="4"/>
        <v>156.314172</v>
      </c>
      <c r="F41" s="42">
        <v>0</v>
      </c>
      <c r="G41" s="42">
        <v>156.314172</v>
      </c>
      <c r="H41" s="42">
        <v>0</v>
      </c>
      <c r="I41" s="42">
        <v>0</v>
      </c>
      <c r="J41" s="42">
        <v>0</v>
      </c>
      <c r="K41" s="42">
        <v>0</v>
      </c>
      <c r="L41" s="42"/>
    </row>
    <row r="42" spans="1:12">
      <c r="A42" s="9"/>
      <c r="B42" s="9"/>
      <c r="C42" s="9" t="s">
        <v>139</v>
      </c>
      <c r="D42" s="30" t="s">
        <v>140</v>
      </c>
      <c r="E42" s="42">
        <f t="shared" si="4"/>
        <v>207.42</v>
      </c>
      <c r="F42" s="42">
        <v>0</v>
      </c>
      <c r="G42" s="42">
        <v>207.42</v>
      </c>
      <c r="H42" s="42">
        <v>0</v>
      </c>
      <c r="I42" s="42">
        <v>0</v>
      </c>
      <c r="J42" s="42">
        <v>0</v>
      </c>
      <c r="K42" s="42">
        <v>0</v>
      </c>
      <c r="L42" s="42"/>
    </row>
    <row r="43" spans="1:12">
      <c r="A43" s="9">
        <v>229</v>
      </c>
      <c r="B43" s="9"/>
      <c r="C43" s="9"/>
      <c r="D43" s="9" t="s">
        <v>141</v>
      </c>
      <c r="E43" s="42">
        <f t="shared" si="4"/>
        <v>1.14</v>
      </c>
      <c r="F43" s="42">
        <v>1.14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12"/>
    </row>
    <row r="44" spans="1:12">
      <c r="A44" s="9"/>
      <c r="B44" s="9">
        <v>22960</v>
      </c>
      <c r="C44" s="9"/>
      <c r="D44" s="9" t="s">
        <v>142</v>
      </c>
      <c r="E44" s="42">
        <f t="shared" si="4"/>
        <v>1.14</v>
      </c>
      <c r="F44" s="42">
        <v>1.14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12"/>
    </row>
    <row r="45" spans="1:12">
      <c r="A45" s="9"/>
      <c r="B45" s="9"/>
      <c r="C45" s="9">
        <v>2296002</v>
      </c>
      <c r="D45" s="9" t="s">
        <v>143</v>
      </c>
      <c r="E45" s="42">
        <f t="shared" si="4"/>
        <v>1.14</v>
      </c>
      <c r="F45" s="42">
        <v>1.14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12"/>
    </row>
  </sheetData>
  <mergeCells count="11">
    <mergeCell ref="A2:L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51388888888889" right="0.751388888888889" top="1" bottom="1" header="0.5" footer="0.5"/>
  <pageSetup paperSize="9" scale="68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5"/>
  <sheetViews>
    <sheetView workbookViewId="0">
      <selection activeCell="E7" sqref="E7"/>
    </sheetView>
  </sheetViews>
  <sheetFormatPr defaultColWidth="10" defaultRowHeight="13.5"/>
  <cols>
    <col min="1" max="3" width="7.69166666666667" style="50" customWidth="1"/>
    <col min="4" max="4" width="30.775" style="50" customWidth="1"/>
    <col min="5" max="5" width="11.625" style="50" customWidth="1"/>
    <col min="6" max="17" width="10.875" style="50" customWidth="1"/>
    <col min="18" max="18" width="12.8166666666667" style="50" customWidth="1"/>
    <col min="19" max="19" width="9.76666666666667" style="50" customWidth="1"/>
    <col min="20" max="16384" width="10" style="50"/>
  </cols>
  <sheetData>
    <row r="1" spans="1:1">
      <c r="A1" s="50" t="s">
        <v>144</v>
      </c>
    </row>
    <row r="2" s="50" customFormat="1" ht="22.75" customHeight="1" spans="1:18">
      <c r="A2" s="13" t="s">
        <v>145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="50" customFormat="1" ht="15.65" customHeight="1" spans="18:18">
      <c r="R3" s="3" t="s">
        <v>9</v>
      </c>
    </row>
    <row r="4" s="51" customFormat="1" ht="22.6" customHeight="1" spans="1:18">
      <c r="A4" s="26" t="s">
        <v>60</v>
      </c>
      <c r="B4" s="26"/>
      <c r="C4" s="26"/>
      <c r="D4" s="26" t="s">
        <v>61</v>
      </c>
      <c r="E4" s="26" t="s">
        <v>62</v>
      </c>
      <c r="F4" s="40" t="s">
        <v>146</v>
      </c>
      <c r="G4" s="41"/>
      <c r="H4" s="40" t="s">
        <v>147</v>
      </c>
      <c r="I4" s="41"/>
      <c r="J4" s="40" t="s">
        <v>148</v>
      </c>
      <c r="K4" s="41"/>
      <c r="L4" s="40" t="s">
        <v>149</v>
      </c>
      <c r="M4" s="41"/>
      <c r="N4" s="40" t="s">
        <v>150</v>
      </c>
      <c r="O4" s="41"/>
      <c r="P4" s="40" t="s">
        <v>53</v>
      </c>
      <c r="Q4" s="41"/>
      <c r="R4" s="26" t="s">
        <v>68</v>
      </c>
    </row>
    <row r="5" s="51" customFormat="1" ht="22.6" customHeight="1" spans="1:18">
      <c r="A5" s="26" t="s">
        <v>69</v>
      </c>
      <c r="B5" s="26" t="s">
        <v>70</v>
      </c>
      <c r="C5" s="26" t="s">
        <v>71</v>
      </c>
      <c r="D5" s="26"/>
      <c r="E5" s="26"/>
      <c r="F5" s="52" t="s">
        <v>151</v>
      </c>
      <c r="G5" s="53" t="s">
        <v>152</v>
      </c>
      <c r="H5" s="52" t="s">
        <v>151</v>
      </c>
      <c r="I5" s="53" t="s">
        <v>152</v>
      </c>
      <c r="J5" s="52" t="s">
        <v>151</v>
      </c>
      <c r="K5" s="53" t="s">
        <v>152</v>
      </c>
      <c r="L5" s="52" t="s">
        <v>151</v>
      </c>
      <c r="M5" s="53" t="s">
        <v>152</v>
      </c>
      <c r="N5" s="52" t="s">
        <v>151</v>
      </c>
      <c r="O5" s="53" t="s">
        <v>152</v>
      </c>
      <c r="P5" s="52" t="s">
        <v>151</v>
      </c>
      <c r="Q5" s="53" t="s">
        <v>152</v>
      </c>
      <c r="R5" s="26"/>
    </row>
    <row r="6" s="50" customFormat="1" ht="14.3" customHeight="1" spans="1:18">
      <c r="A6" s="30"/>
      <c r="B6" s="30"/>
      <c r="C6" s="30"/>
      <c r="D6" s="28" t="s">
        <v>62</v>
      </c>
      <c r="E6" s="42">
        <f>SUM(F6:Q6)</f>
        <v>13628.388296</v>
      </c>
      <c r="F6" s="24">
        <f>F7+F33+F39+F43</f>
        <v>2381.248296</v>
      </c>
      <c r="G6" s="24">
        <f>G7+G33+G39+G43</f>
        <v>9282.41</v>
      </c>
      <c r="H6" s="24">
        <f t="shared" ref="H6:N6" si="0">H7+H33+H39+H43</f>
        <v>0</v>
      </c>
      <c r="I6" s="24">
        <f t="shared" si="0"/>
        <v>0</v>
      </c>
      <c r="J6" s="24">
        <f t="shared" si="0"/>
        <v>0</v>
      </c>
      <c r="K6" s="24">
        <f t="shared" si="0"/>
        <v>0</v>
      </c>
      <c r="L6" s="24">
        <f t="shared" si="0"/>
        <v>0</v>
      </c>
      <c r="M6" s="24">
        <f t="shared" si="0"/>
        <v>0</v>
      </c>
      <c r="N6" s="24">
        <f t="shared" si="0"/>
        <v>0</v>
      </c>
      <c r="O6" s="24">
        <v>1763.4</v>
      </c>
      <c r="P6" s="24">
        <f>P7+P33+P39+P43</f>
        <v>4.32</v>
      </c>
      <c r="Q6" s="24">
        <f>Q7+Q33+Q39+Q43</f>
        <v>197.01</v>
      </c>
      <c r="R6" s="30"/>
    </row>
    <row r="7" s="50" customFormat="1" ht="14.3" customHeight="1" spans="1:18">
      <c r="A7" s="9" t="s">
        <v>72</v>
      </c>
      <c r="B7" s="9"/>
      <c r="C7" s="9"/>
      <c r="D7" s="9" t="s">
        <v>73</v>
      </c>
      <c r="E7" s="42">
        <f t="shared" ref="E7:E45" si="1">SUM(F7:Q7)</f>
        <v>12261.144516</v>
      </c>
      <c r="F7" s="24">
        <f>F8+F13+F15+F21+F23+F26+F29+F31</f>
        <v>1064.254516</v>
      </c>
      <c r="G7" s="24">
        <v>9233.31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1763.4</v>
      </c>
      <c r="P7" s="24">
        <f>P8+P13+P15+P21+P23+P26+P29+P31</f>
        <v>4.31</v>
      </c>
      <c r="Q7" s="24">
        <f>Q8+Q13+Q15+Q21+Q23+Q26+Q29+Q31</f>
        <v>195.87</v>
      </c>
      <c r="R7" s="30"/>
    </row>
    <row r="8" s="50" customFormat="1" ht="14.3" customHeight="1" spans="1:18">
      <c r="A8" s="9"/>
      <c r="B8" s="9" t="s">
        <v>90</v>
      </c>
      <c r="C8" s="9"/>
      <c r="D8" s="54" t="s">
        <v>91</v>
      </c>
      <c r="E8" s="42">
        <f t="shared" si="1"/>
        <v>1049.540964</v>
      </c>
      <c r="F8" s="24">
        <f>SUM(F9:F12)</f>
        <v>780.570964</v>
      </c>
      <c r="G8" s="24">
        <f>SUM(G9:G12)</f>
        <v>94.92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f>SUM(P9:P12)</f>
        <v>4.24</v>
      </c>
      <c r="Q8" s="24">
        <f>SUM(Q9:Q12)</f>
        <v>169.81</v>
      </c>
      <c r="R8" s="30"/>
    </row>
    <row r="9" s="50" customFormat="1" ht="14.3" customHeight="1" spans="1:18">
      <c r="A9" s="9"/>
      <c r="B9" s="9"/>
      <c r="C9" s="9" t="s">
        <v>92</v>
      </c>
      <c r="D9" s="54" t="s">
        <v>93</v>
      </c>
      <c r="E9" s="42">
        <f t="shared" si="1"/>
        <v>793.730964</v>
      </c>
      <c r="F9" s="55">
        <f>784.100964-3.53</f>
        <v>780.570964</v>
      </c>
      <c r="G9" s="55">
        <v>8.92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4.24</v>
      </c>
      <c r="Q9" s="55">
        <v>0</v>
      </c>
      <c r="R9" s="44"/>
    </row>
    <row r="10" s="50" customFormat="1" ht="14.3" customHeight="1" spans="1:18">
      <c r="A10" s="9"/>
      <c r="B10" s="9"/>
      <c r="C10" s="9">
        <v>2080202</v>
      </c>
      <c r="D10" s="30" t="s">
        <v>94</v>
      </c>
      <c r="E10" s="42">
        <f t="shared" si="1"/>
        <v>13.07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13.07</v>
      </c>
      <c r="R10" s="59"/>
    </row>
    <row r="11" s="50" customFormat="1" ht="14.3" customHeight="1" spans="1:18">
      <c r="A11" s="9"/>
      <c r="B11" s="9"/>
      <c r="C11" s="9">
        <v>2080207</v>
      </c>
      <c r="D11" s="30" t="s">
        <v>95</v>
      </c>
      <c r="E11" s="42">
        <f t="shared" si="1"/>
        <v>31.42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31.42</v>
      </c>
      <c r="R11" s="59"/>
    </row>
    <row r="12" spans="1:18">
      <c r="A12" s="9"/>
      <c r="B12" s="9"/>
      <c r="C12" s="9" t="s">
        <v>96</v>
      </c>
      <c r="D12" s="54" t="s">
        <v>97</v>
      </c>
      <c r="E12" s="42">
        <f t="shared" si="1"/>
        <v>211.32</v>
      </c>
      <c r="F12" s="56">
        <v>0</v>
      </c>
      <c r="G12" s="55">
        <v>86</v>
      </c>
      <c r="H12" s="56">
        <v>0</v>
      </c>
      <c r="I12" s="55">
        <v>0</v>
      </c>
      <c r="J12" s="56">
        <v>0</v>
      </c>
      <c r="K12" s="55">
        <v>0</v>
      </c>
      <c r="L12" s="56">
        <v>0</v>
      </c>
      <c r="M12" s="55">
        <v>0</v>
      </c>
      <c r="N12" s="56">
        <v>0</v>
      </c>
      <c r="O12" s="55">
        <v>0</v>
      </c>
      <c r="P12" s="56">
        <v>0</v>
      </c>
      <c r="Q12" s="55">
        <v>125.32</v>
      </c>
      <c r="R12" s="60"/>
    </row>
    <row r="13" spans="1:18">
      <c r="A13" s="9"/>
      <c r="B13" s="9" t="s">
        <v>102</v>
      </c>
      <c r="C13" s="9"/>
      <c r="D13" s="54" t="s">
        <v>103</v>
      </c>
      <c r="E13" s="42">
        <f t="shared" si="1"/>
        <v>173.158096</v>
      </c>
      <c r="F13" s="56">
        <v>173.158096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0</v>
      </c>
      <c r="Q13" s="56">
        <v>0</v>
      </c>
      <c r="R13" s="60"/>
    </row>
    <row r="14" spans="1:18">
      <c r="A14" s="9"/>
      <c r="B14" s="9"/>
      <c r="C14" s="9" t="s">
        <v>104</v>
      </c>
      <c r="D14" s="54" t="s">
        <v>105</v>
      </c>
      <c r="E14" s="42">
        <f t="shared" si="1"/>
        <v>173.158096</v>
      </c>
      <c r="F14" s="56">
        <v>173.158096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56">
        <v>0</v>
      </c>
      <c r="R14" s="60"/>
    </row>
    <row r="15" spans="1:18">
      <c r="A15" s="9"/>
      <c r="B15" s="9" t="s">
        <v>78</v>
      </c>
      <c r="C15" s="9"/>
      <c r="D15" s="54" t="s">
        <v>79</v>
      </c>
      <c r="E15" s="42">
        <f t="shared" si="1"/>
        <v>4472.185456</v>
      </c>
      <c r="F15" s="56">
        <v>110.525456</v>
      </c>
      <c r="G15" s="55">
        <v>2596.79</v>
      </c>
      <c r="H15" s="56">
        <v>0</v>
      </c>
      <c r="I15" s="55">
        <v>0</v>
      </c>
      <c r="J15" s="56">
        <v>0</v>
      </c>
      <c r="K15" s="55">
        <v>0</v>
      </c>
      <c r="L15" s="56">
        <v>0</v>
      </c>
      <c r="M15" s="55">
        <v>0</v>
      </c>
      <c r="N15" s="56">
        <v>0</v>
      </c>
      <c r="O15" s="55">
        <v>1763.4</v>
      </c>
      <c r="P15" s="55">
        <f>SUM(P16:P20)</f>
        <v>0.07</v>
      </c>
      <c r="Q15" s="55">
        <f>SUM(Q16:Q20)</f>
        <v>1.4</v>
      </c>
      <c r="R15" s="60"/>
    </row>
    <row r="16" spans="1:18">
      <c r="A16" s="9"/>
      <c r="B16" s="9"/>
      <c r="C16" s="9" t="s">
        <v>84</v>
      </c>
      <c r="D16" s="54" t="s">
        <v>85</v>
      </c>
      <c r="E16" s="42">
        <f t="shared" si="1"/>
        <v>268.55</v>
      </c>
      <c r="F16" s="56">
        <v>0</v>
      </c>
      <c r="G16" s="56">
        <v>267.15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6">
        <v>0</v>
      </c>
      <c r="Q16" s="56">
        <v>1.4</v>
      </c>
      <c r="R16" s="60"/>
    </row>
    <row r="17" spans="1:18">
      <c r="A17" s="9"/>
      <c r="B17" s="9"/>
      <c r="C17" s="9" t="s">
        <v>80</v>
      </c>
      <c r="D17" s="54" t="s">
        <v>81</v>
      </c>
      <c r="E17" s="42">
        <f t="shared" si="1"/>
        <v>2279.64</v>
      </c>
      <c r="F17" s="56">
        <v>0</v>
      </c>
      <c r="G17" s="55">
        <v>2279.64</v>
      </c>
      <c r="H17" s="56">
        <v>0</v>
      </c>
      <c r="I17" s="55">
        <v>0</v>
      </c>
      <c r="J17" s="56">
        <v>0</v>
      </c>
      <c r="K17" s="55">
        <v>0</v>
      </c>
      <c r="L17" s="56">
        <v>0</v>
      </c>
      <c r="M17" s="55">
        <v>0</v>
      </c>
      <c r="N17" s="56">
        <v>0</v>
      </c>
      <c r="O17" s="55">
        <v>0</v>
      </c>
      <c r="P17" s="56">
        <v>0</v>
      </c>
      <c r="Q17" s="55">
        <v>0</v>
      </c>
      <c r="R17" s="60"/>
    </row>
    <row r="18" spans="1:18">
      <c r="A18" s="9"/>
      <c r="B18" s="9"/>
      <c r="C18" s="9" t="s">
        <v>88</v>
      </c>
      <c r="D18" s="54" t="s">
        <v>89</v>
      </c>
      <c r="E18" s="42">
        <f t="shared" si="1"/>
        <v>50</v>
      </c>
      <c r="F18" s="56">
        <v>0</v>
      </c>
      <c r="G18" s="56">
        <v>50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60"/>
    </row>
    <row r="19" spans="1:18">
      <c r="A19" s="9"/>
      <c r="B19" s="9"/>
      <c r="C19" s="9" t="s">
        <v>86</v>
      </c>
      <c r="D19" s="54" t="s">
        <v>87</v>
      </c>
      <c r="E19" s="42">
        <f t="shared" si="1"/>
        <v>110.595456</v>
      </c>
      <c r="F19" s="56">
        <v>110.525456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0.07</v>
      </c>
      <c r="Q19" s="56">
        <v>0</v>
      </c>
      <c r="R19" s="60"/>
    </row>
    <row r="20" spans="1:18">
      <c r="A20" s="9"/>
      <c r="B20" s="9"/>
      <c r="C20" s="9" t="s">
        <v>82</v>
      </c>
      <c r="D20" s="54" t="s">
        <v>83</v>
      </c>
      <c r="E20" s="42">
        <f t="shared" si="1"/>
        <v>1763.4</v>
      </c>
      <c r="F20" s="56">
        <v>0</v>
      </c>
      <c r="G20" s="55">
        <v>0</v>
      </c>
      <c r="H20" s="56">
        <v>0</v>
      </c>
      <c r="I20" s="55">
        <v>0</v>
      </c>
      <c r="J20" s="56">
        <v>0</v>
      </c>
      <c r="K20" s="55">
        <v>0</v>
      </c>
      <c r="L20" s="56">
        <v>0</v>
      </c>
      <c r="M20" s="55">
        <v>0</v>
      </c>
      <c r="N20" s="56">
        <v>0</v>
      </c>
      <c r="O20" s="55">
        <v>1763.4</v>
      </c>
      <c r="P20" s="56">
        <v>0</v>
      </c>
      <c r="Q20" s="55">
        <v>0</v>
      </c>
      <c r="R20" s="60"/>
    </row>
    <row r="21" spans="1:18">
      <c r="A21" s="9"/>
      <c r="B21" s="9" t="s">
        <v>74</v>
      </c>
      <c r="C21" s="9"/>
      <c r="D21" s="54" t="s">
        <v>75</v>
      </c>
      <c r="E21" s="42">
        <f t="shared" si="1"/>
        <v>541.92</v>
      </c>
      <c r="F21" s="56">
        <v>0</v>
      </c>
      <c r="G21" s="56">
        <v>541.92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60"/>
    </row>
    <row r="22" spans="1:18">
      <c r="A22" s="9"/>
      <c r="B22" s="9"/>
      <c r="C22" s="9" t="s">
        <v>76</v>
      </c>
      <c r="D22" s="54" t="s">
        <v>77</v>
      </c>
      <c r="E22" s="42">
        <f t="shared" si="1"/>
        <v>541.92</v>
      </c>
      <c r="F22" s="56">
        <v>0</v>
      </c>
      <c r="G22" s="56">
        <v>541.92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60"/>
    </row>
    <row r="23" spans="1:18">
      <c r="A23" s="9"/>
      <c r="B23" s="9" t="s">
        <v>106</v>
      </c>
      <c r="C23" s="9"/>
      <c r="D23" s="54" t="s">
        <v>107</v>
      </c>
      <c r="E23" s="42">
        <f t="shared" si="1"/>
        <v>5092</v>
      </c>
      <c r="F23" s="56">
        <v>0</v>
      </c>
      <c r="G23" s="55">
        <v>5092</v>
      </c>
      <c r="H23" s="56">
        <v>0</v>
      </c>
      <c r="I23" s="55">
        <v>0</v>
      </c>
      <c r="J23" s="56">
        <v>0</v>
      </c>
      <c r="K23" s="55">
        <v>0</v>
      </c>
      <c r="L23" s="56">
        <v>0</v>
      </c>
      <c r="M23" s="55">
        <v>0</v>
      </c>
      <c r="N23" s="56">
        <v>0</v>
      </c>
      <c r="O23" s="55">
        <v>0</v>
      </c>
      <c r="P23" s="56">
        <v>0</v>
      </c>
      <c r="Q23" s="55">
        <v>0</v>
      </c>
      <c r="R23" s="60"/>
    </row>
    <row r="24" spans="1:18">
      <c r="A24" s="9"/>
      <c r="B24" s="9"/>
      <c r="C24" s="9" t="s">
        <v>108</v>
      </c>
      <c r="D24" s="54" t="s">
        <v>109</v>
      </c>
      <c r="E24" s="42">
        <f t="shared" si="1"/>
        <v>1575</v>
      </c>
      <c r="F24" s="56">
        <v>0</v>
      </c>
      <c r="G24" s="56">
        <v>1575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60"/>
    </row>
    <row r="25" spans="1:18">
      <c r="A25" s="9"/>
      <c r="B25" s="9"/>
      <c r="C25" s="9" t="s">
        <v>110</v>
      </c>
      <c r="D25" s="54" t="s">
        <v>111</v>
      </c>
      <c r="E25" s="42">
        <f t="shared" si="1"/>
        <v>3517</v>
      </c>
      <c r="F25" s="56">
        <v>0</v>
      </c>
      <c r="G25" s="56">
        <v>3517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60"/>
    </row>
    <row r="26" spans="1:18">
      <c r="A26" s="9"/>
      <c r="B26" s="9" t="s">
        <v>116</v>
      </c>
      <c r="C26" s="9"/>
      <c r="D26" s="54" t="s">
        <v>117</v>
      </c>
      <c r="E26" s="42">
        <f t="shared" si="1"/>
        <v>141.35</v>
      </c>
      <c r="F26" s="56">
        <v>0</v>
      </c>
      <c r="G26" s="55">
        <v>120</v>
      </c>
      <c r="H26" s="56">
        <v>0</v>
      </c>
      <c r="I26" s="55">
        <v>0</v>
      </c>
      <c r="J26" s="56">
        <v>0</v>
      </c>
      <c r="K26" s="55">
        <v>0</v>
      </c>
      <c r="L26" s="56">
        <v>0</v>
      </c>
      <c r="M26" s="55">
        <v>0</v>
      </c>
      <c r="N26" s="56">
        <v>0</v>
      </c>
      <c r="O26" s="55">
        <v>0</v>
      </c>
      <c r="P26" s="56">
        <v>0</v>
      </c>
      <c r="Q26" s="55">
        <f>SUM(Q27:Q28)</f>
        <v>21.35</v>
      </c>
      <c r="R26" s="60"/>
    </row>
    <row r="27" spans="1:18">
      <c r="A27" s="9"/>
      <c r="B27" s="9"/>
      <c r="C27" s="9" t="s">
        <v>118</v>
      </c>
      <c r="D27" s="54" t="s">
        <v>119</v>
      </c>
      <c r="E27" s="42">
        <f t="shared" si="1"/>
        <v>120</v>
      </c>
      <c r="F27" s="56">
        <v>0</v>
      </c>
      <c r="G27" s="56">
        <v>120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60"/>
    </row>
    <row r="28" spans="1:18">
      <c r="A28" s="9"/>
      <c r="B28" s="9"/>
      <c r="C28" s="9">
        <v>2082002</v>
      </c>
      <c r="D28" s="30" t="s">
        <v>120</v>
      </c>
      <c r="E28" s="42">
        <f t="shared" si="1"/>
        <v>21.35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6">
        <v>0</v>
      </c>
      <c r="Q28" s="56">
        <v>21.35</v>
      </c>
      <c r="R28" s="60"/>
    </row>
    <row r="29" spans="1:18">
      <c r="A29" s="9"/>
      <c r="B29" s="9" t="s">
        <v>112</v>
      </c>
      <c r="C29" s="9"/>
      <c r="D29" s="54" t="s">
        <v>113</v>
      </c>
      <c r="E29" s="42">
        <f t="shared" si="1"/>
        <v>780</v>
      </c>
      <c r="F29" s="56">
        <v>0</v>
      </c>
      <c r="G29" s="55">
        <v>780</v>
      </c>
      <c r="H29" s="56">
        <v>0</v>
      </c>
      <c r="I29" s="55">
        <v>0</v>
      </c>
      <c r="J29" s="56">
        <v>0</v>
      </c>
      <c r="K29" s="55">
        <v>0</v>
      </c>
      <c r="L29" s="56">
        <v>0</v>
      </c>
      <c r="M29" s="55">
        <v>0</v>
      </c>
      <c r="N29" s="56">
        <v>0</v>
      </c>
      <c r="O29" s="55">
        <v>0</v>
      </c>
      <c r="P29" s="56">
        <v>0</v>
      </c>
      <c r="Q29" s="55">
        <v>0</v>
      </c>
      <c r="R29" s="60"/>
    </row>
    <row r="30" spans="1:18">
      <c r="A30" s="9"/>
      <c r="B30" s="9"/>
      <c r="C30" s="9" t="s">
        <v>114</v>
      </c>
      <c r="D30" s="54" t="s">
        <v>115</v>
      </c>
      <c r="E30" s="42">
        <f t="shared" si="1"/>
        <v>780</v>
      </c>
      <c r="F30" s="56">
        <v>0</v>
      </c>
      <c r="G30" s="55">
        <v>780</v>
      </c>
      <c r="H30" s="56">
        <v>0</v>
      </c>
      <c r="I30" s="55">
        <v>0</v>
      </c>
      <c r="J30" s="56">
        <v>0</v>
      </c>
      <c r="K30" s="55">
        <v>0</v>
      </c>
      <c r="L30" s="56">
        <v>0</v>
      </c>
      <c r="M30" s="55">
        <v>0</v>
      </c>
      <c r="N30" s="56">
        <v>0</v>
      </c>
      <c r="O30" s="55">
        <v>0</v>
      </c>
      <c r="P30" s="56">
        <v>0</v>
      </c>
      <c r="Q30" s="55">
        <v>0</v>
      </c>
      <c r="R30" s="60"/>
    </row>
    <row r="31" spans="1:18">
      <c r="A31" s="9"/>
      <c r="B31" s="9" t="s">
        <v>98</v>
      </c>
      <c r="C31" s="9"/>
      <c r="D31" s="54" t="s">
        <v>99</v>
      </c>
      <c r="E31" s="42">
        <f t="shared" si="1"/>
        <v>10.99</v>
      </c>
      <c r="F31" s="56">
        <v>0</v>
      </c>
      <c r="G31" s="56">
        <v>7.68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3.31</v>
      </c>
      <c r="R31" s="60"/>
    </row>
    <row r="32" spans="1:18">
      <c r="A32" s="9"/>
      <c r="B32" s="9"/>
      <c r="C32" s="9" t="s">
        <v>100</v>
      </c>
      <c r="D32" s="54" t="s">
        <v>101</v>
      </c>
      <c r="E32" s="42">
        <f t="shared" si="1"/>
        <v>10.99</v>
      </c>
      <c r="F32" s="56">
        <v>0</v>
      </c>
      <c r="G32" s="55">
        <v>7.68</v>
      </c>
      <c r="H32" s="56">
        <v>0</v>
      </c>
      <c r="I32" s="55">
        <v>0</v>
      </c>
      <c r="J32" s="56">
        <v>0</v>
      </c>
      <c r="K32" s="55">
        <v>0</v>
      </c>
      <c r="L32" s="56">
        <v>0</v>
      </c>
      <c r="M32" s="55">
        <v>0</v>
      </c>
      <c r="N32" s="56">
        <v>0</v>
      </c>
      <c r="O32" s="55">
        <v>0</v>
      </c>
      <c r="P32" s="56">
        <v>0</v>
      </c>
      <c r="Q32" s="55">
        <v>3.31</v>
      </c>
      <c r="R32" s="60"/>
    </row>
    <row r="33" spans="1:18">
      <c r="A33" s="9" t="s">
        <v>121</v>
      </c>
      <c r="B33" s="9"/>
      <c r="C33" s="9"/>
      <c r="D33" s="54" t="s">
        <v>122</v>
      </c>
      <c r="E33" s="42">
        <f t="shared" si="1"/>
        <v>1002.369608</v>
      </c>
      <c r="F33" s="56">
        <v>953.259608</v>
      </c>
      <c r="G33" s="56">
        <v>49.1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0.01</v>
      </c>
      <c r="Q33" s="56">
        <v>0</v>
      </c>
      <c r="R33" s="60"/>
    </row>
    <row r="34" spans="1:18">
      <c r="A34" s="9"/>
      <c r="B34" s="9" t="s">
        <v>123</v>
      </c>
      <c r="C34" s="9"/>
      <c r="D34" s="54" t="s">
        <v>124</v>
      </c>
      <c r="E34" s="42">
        <f t="shared" si="1"/>
        <v>875.140247</v>
      </c>
      <c r="F34" s="56">
        <v>826.040247</v>
      </c>
      <c r="G34" s="55">
        <v>49.1</v>
      </c>
      <c r="H34" s="56">
        <v>0</v>
      </c>
      <c r="I34" s="55">
        <v>0</v>
      </c>
      <c r="J34" s="56">
        <v>0</v>
      </c>
      <c r="K34" s="55">
        <v>0</v>
      </c>
      <c r="L34" s="56">
        <v>0</v>
      </c>
      <c r="M34" s="55">
        <v>0</v>
      </c>
      <c r="N34" s="56">
        <v>0</v>
      </c>
      <c r="O34" s="55">
        <v>0</v>
      </c>
      <c r="P34" s="56">
        <v>0</v>
      </c>
      <c r="Q34" s="55">
        <v>0</v>
      </c>
      <c r="R34" s="60"/>
    </row>
    <row r="35" spans="1:18">
      <c r="A35" s="9"/>
      <c r="B35" s="9"/>
      <c r="C35" s="9" t="s">
        <v>125</v>
      </c>
      <c r="D35" s="9" t="s">
        <v>126</v>
      </c>
      <c r="E35" s="42">
        <f t="shared" si="1"/>
        <v>875.140247</v>
      </c>
      <c r="F35" s="56">
        <v>826.040247</v>
      </c>
      <c r="G35" s="56">
        <v>49.1</v>
      </c>
      <c r="H35" s="56">
        <v>0</v>
      </c>
      <c r="I35" s="56">
        <v>0</v>
      </c>
      <c r="J35" s="56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60"/>
    </row>
    <row r="36" spans="1:18">
      <c r="A36" s="9"/>
      <c r="B36" s="9" t="s">
        <v>127</v>
      </c>
      <c r="C36" s="9"/>
      <c r="D36" s="9" t="s">
        <v>128</v>
      </c>
      <c r="E36" s="42">
        <f t="shared" si="1"/>
        <v>127.229361</v>
      </c>
      <c r="F36" s="56">
        <v>127.219361</v>
      </c>
      <c r="G36" s="56">
        <v>0</v>
      </c>
      <c r="H36" s="56">
        <v>0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0.01</v>
      </c>
      <c r="Q36" s="56">
        <v>0</v>
      </c>
      <c r="R36" s="60"/>
    </row>
    <row r="37" spans="1:18">
      <c r="A37" s="9"/>
      <c r="B37" s="9"/>
      <c r="C37" s="9" t="s">
        <v>129</v>
      </c>
      <c r="D37" s="54" t="s">
        <v>130</v>
      </c>
      <c r="E37" s="42">
        <f t="shared" si="1"/>
        <v>79.951457</v>
      </c>
      <c r="F37" s="56">
        <v>79.951457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6">
        <v>0</v>
      </c>
      <c r="Q37" s="56">
        <v>0</v>
      </c>
      <c r="R37" s="60"/>
    </row>
    <row r="38" spans="1:18">
      <c r="A38" s="9"/>
      <c r="B38" s="9"/>
      <c r="C38" s="9" t="s">
        <v>131</v>
      </c>
      <c r="D38" s="54" t="s">
        <v>132</v>
      </c>
      <c r="E38" s="42">
        <f t="shared" si="1"/>
        <v>47.277904</v>
      </c>
      <c r="F38" s="56">
        <v>47.267904</v>
      </c>
      <c r="G38" s="55">
        <v>0</v>
      </c>
      <c r="H38" s="56">
        <v>0</v>
      </c>
      <c r="I38" s="55">
        <v>0</v>
      </c>
      <c r="J38" s="56">
        <v>0</v>
      </c>
      <c r="K38" s="55">
        <v>0</v>
      </c>
      <c r="L38" s="56">
        <v>0</v>
      </c>
      <c r="M38" s="55">
        <v>0</v>
      </c>
      <c r="N38" s="56">
        <v>0</v>
      </c>
      <c r="O38" s="55">
        <v>0</v>
      </c>
      <c r="P38" s="55">
        <v>0.01</v>
      </c>
      <c r="Q38" s="55">
        <v>0</v>
      </c>
      <c r="R38" s="60"/>
    </row>
    <row r="39" spans="1:18">
      <c r="A39" s="9" t="s">
        <v>133</v>
      </c>
      <c r="B39" s="9"/>
      <c r="C39" s="9"/>
      <c r="D39" s="54" t="s">
        <v>134</v>
      </c>
      <c r="E39" s="42">
        <f t="shared" si="1"/>
        <v>363.734172</v>
      </c>
      <c r="F39" s="56">
        <v>363.734172</v>
      </c>
      <c r="G39" s="55">
        <v>0</v>
      </c>
      <c r="H39" s="56">
        <v>0</v>
      </c>
      <c r="I39" s="55">
        <v>0</v>
      </c>
      <c r="J39" s="56">
        <v>0</v>
      </c>
      <c r="K39" s="55">
        <v>0</v>
      </c>
      <c r="L39" s="56">
        <v>0</v>
      </c>
      <c r="M39" s="55">
        <v>0</v>
      </c>
      <c r="N39" s="56">
        <v>0</v>
      </c>
      <c r="O39" s="55">
        <v>0</v>
      </c>
      <c r="P39" s="56">
        <v>0</v>
      </c>
      <c r="Q39" s="55">
        <v>0</v>
      </c>
      <c r="R39" s="60"/>
    </row>
    <row r="40" spans="1:18">
      <c r="A40" s="9"/>
      <c r="B40" s="9" t="s">
        <v>135</v>
      </c>
      <c r="C40" s="9"/>
      <c r="D40" s="54" t="s">
        <v>136</v>
      </c>
      <c r="E40" s="42">
        <f t="shared" si="1"/>
        <v>363.734172</v>
      </c>
      <c r="F40" s="56">
        <v>363.734172</v>
      </c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60"/>
    </row>
    <row r="41" spans="1:18">
      <c r="A41" s="9"/>
      <c r="B41" s="9"/>
      <c r="C41" s="9" t="s">
        <v>137</v>
      </c>
      <c r="D41" s="54" t="s">
        <v>138</v>
      </c>
      <c r="E41" s="42">
        <f t="shared" si="1"/>
        <v>156.314172</v>
      </c>
      <c r="F41" s="56">
        <v>156.314172</v>
      </c>
      <c r="G41" s="55">
        <v>0</v>
      </c>
      <c r="H41" s="56">
        <v>0</v>
      </c>
      <c r="I41" s="55">
        <v>0</v>
      </c>
      <c r="J41" s="56">
        <v>0</v>
      </c>
      <c r="K41" s="55">
        <v>0</v>
      </c>
      <c r="L41" s="56">
        <v>0</v>
      </c>
      <c r="M41" s="55">
        <v>0</v>
      </c>
      <c r="N41" s="56">
        <v>0</v>
      </c>
      <c r="O41" s="55">
        <v>0</v>
      </c>
      <c r="P41" s="56">
        <v>0</v>
      </c>
      <c r="Q41" s="55">
        <v>0</v>
      </c>
      <c r="R41" s="60"/>
    </row>
    <row r="42" spans="1:18">
      <c r="A42" s="9"/>
      <c r="B42" s="9"/>
      <c r="C42" s="9" t="s">
        <v>139</v>
      </c>
      <c r="D42" s="54" t="s">
        <v>140</v>
      </c>
      <c r="E42" s="42">
        <f t="shared" si="1"/>
        <v>207.42</v>
      </c>
      <c r="F42" s="56">
        <v>207.42</v>
      </c>
      <c r="G42" s="56">
        <v>0</v>
      </c>
      <c r="H42" s="56">
        <v>0</v>
      </c>
      <c r="I42" s="56">
        <v>0</v>
      </c>
      <c r="J42" s="56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</v>
      </c>
      <c r="P42" s="56">
        <v>0</v>
      </c>
      <c r="Q42" s="56">
        <v>0</v>
      </c>
      <c r="R42" s="60"/>
    </row>
    <row r="43" spans="1:18">
      <c r="A43" s="9">
        <v>229</v>
      </c>
      <c r="B43" s="9"/>
      <c r="C43" s="9"/>
      <c r="D43" s="9" t="s">
        <v>141</v>
      </c>
      <c r="E43" s="42">
        <f t="shared" si="1"/>
        <v>1.14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1.14</v>
      </c>
      <c r="R43" s="60"/>
    </row>
    <row r="44" spans="1:18">
      <c r="A44" s="9"/>
      <c r="B44" s="9">
        <v>22960</v>
      </c>
      <c r="C44" s="9"/>
      <c r="D44" s="9" t="s">
        <v>142</v>
      </c>
      <c r="E44" s="57">
        <f t="shared" si="1"/>
        <v>1.14</v>
      </c>
      <c r="F44" s="56">
        <v>0</v>
      </c>
      <c r="G44" s="56">
        <v>0</v>
      </c>
      <c r="H44" s="56">
        <v>0</v>
      </c>
      <c r="I44" s="56">
        <v>0</v>
      </c>
      <c r="J44" s="56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0</v>
      </c>
      <c r="Q44" s="56">
        <v>1.14</v>
      </c>
      <c r="R44" s="60"/>
    </row>
    <row r="45" spans="1:18">
      <c r="A45" s="9"/>
      <c r="B45" s="9"/>
      <c r="C45" s="9">
        <v>2296002</v>
      </c>
      <c r="D45" s="9" t="s">
        <v>143</v>
      </c>
      <c r="E45" s="58">
        <f t="shared" si="1"/>
        <v>1.14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1.14</v>
      </c>
      <c r="R45" s="60"/>
    </row>
  </sheetData>
  <mergeCells count="11">
    <mergeCell ref="A2:R2"/>
    <mergeCell ref="A4:C4"/>
    <mergeCell ref="F4:G4"/>
    <mergeCell ref="H4:I4"/>
    <mergeCell ref="J4:K4"/>
    <mergeCell ref="L4:M4"/>
    <mergeCell ref="N4:O4"/>
    <mergeCell ref="P4:Q4"/>
    <mergeCell ref="D4:D5"/>
    <mergeCell ref="E4:E5"/>
    <mergeCell ref="R4:R5"/>
  </mergeCells>
  <printOptions horizontalCentered="1"/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topLeftCell="A4" workbookViewId="0">
      <selection activeCell="D13" sqref="D13"/>
    </sheetView>
  </sheetViews>
  <sheetFormatPr defaultColWidth="10" defaultRowHeight="13.5" outlineLevelCol="4"/>
  <cols>
    <col min="1" max="1" width="30.775" customWidth="1"/>
    <col min="2" max="2" width="17.95" customWidth="1"/>
    <col min="3" max="3" width="24" customWidth="1"/>
    <col min="4" max="4" width="17.625" customWidth="1"/>
    <col min="5" max="5" width="9.375" customWidth="1"/>
  </cols>
  <sheetData>
    <row r="1" spans="1:1">
      <c r="A1" t="s">
        <v>153</v>
      </c>
    </row>
    <row r="2" customFormat="1" ht="22.75" customHeight="1" spans="1:5">
      <c r="A2" s="13" t="s">
        <v>154</v>
      </c>
      <c r="B2" s="13"/>
      <c r="C2" s="13"/>
      <c r="D2" s="13"/>
      <c r="E2" s="13"/>
    </row>
    <row r="3" customFormat="1" ht="15.65" customHeight="1" spans="5:5">
      <c r="E3" s="3" t="s">
        <v>9</v>
      </c>
    </row>
    <row r="4" s="1" customFormat="1" ht="35.4" customHeight="1" spans="1:5">
      <c r="A4" s="26" t="s">
        <v>155</v>
      </c>
      <c r="B4" s="26"/>
      <c r="C4" s="40" t="s">
        <v>156</v>
      </c>
      <c r="D4" s="41"/>
      <c r="E4" s="32" t="s">
        <v>68</v>
      </c>
    </row>
    <row r="5" s="1" customFormat="1" ht="14.3" customHeight="1" spans="1:5">
      <c r="A5" s="26" t="s">
        <v>157</v>
      </c>
      <c r="B5" s="26" t="s">
        <v>13</v>
      </c>
      <c r="C5" s="26" t="s">
        <v>157</v>
      </c>
      <c r="D5" s="26" t="s">
        <v>13</v>
      </c>
      <c r="E5" s="33"/>
    </row>
    <row r="6" customFormat="1" ht="15.65" customHeight="1" spans="1:5">
      <c r="A6" s="30" t="s">
        <v>158</v>
      </c>
      <c r="B6" s="24">
        <f>SUM(B7:B9)</f>
        <v>11663.658296</v>
      </c>
      <c r="C6" s="16" t="s">
        <v>15</v>
      </c>
      <c r="D6" s="42">
        <v>0</v>
      </c>
      <c r="E6" s="42"/>
    </row>
    <row r="7" customFormat="1" ht="15.65" customHeight="1" spans="1:5">
      <c r="A7" s="30" t="s">
        <v>159</v>
      </c>
      <c r="B7" s="43">
        <f>11667.188296-3.53</f>
        <v>11663.658296</v>
      </c>
      <c r="C7" s="16" t="s">
        <v>17</v>
      </c>
      <c r="D7" s="42">
        <v>0</v>
      </c>
      <c r="E7" s="42"/>
    </row>
    <row r="8" customFormat="1" ht="15.65" customHeight="1" spans="1:5">
      <c r="A8" s="30" t="s">
        <v>160</v>
      </c>
      <c r="B8" s="42">
        <v>0</v>
      </c>
      <c r="C8" s="16" t="s">
        <v>19</v>
      </c>
      <c r="D8" s="42">
        <v>0</v>
      </c>
      <c r="E8" s="42"/>
    </row>
    <row r="9" customFormat="1" ht="17.05" customHeight="1" spans="1:5">
      <c r="A9" s="30" t="s">
        <v>161</v>
      </c>
      <c r="B9" s="42">
        <v>0</v>
      </c>
      <c r="C9" s="16" t="s">
        <v>21</v>
      </c>
      <c r="D9" s="42">
        <v>0</v>
      </c>
      <c r="E9" s="42"/>
    </row>
    <row r="10" customFormat="1" ht="17.05" customHeight="1" spans="1:5">
      <c r="A10" s="30"/>
      <c r="B10" s="30"/>
      <c r="C10" s="16" t="s">
        <v>23</v>
      </c>
      <c r="D10" s="42">
        <v>0</v>
      </c>
      <c r="E10" s="42"/>
    </row>
    <row r="11" customFormat="1" ht="17.05" customHeight="1" spans="1:5">
      <c r="A11" s="30"/>
      <c r="B11" s="30"/>
      <c r="C11" s="16" t="s">
        <v>25</v>
      </c>
      <c r="D11" s="42">
        <v>0</v>
      </c>
      <c r="E11" s="42"/>
    </row>
    <row r="12" customFormat="1" ht="14.3" customHeight="1" spans="1:5">
      <c r="A12" s="30"/>
      <c r="B12" s="30"/>
      <c r="C12" s="16" t="s">
        <v>27</v>
      </c>
      <c r="D12" s="42">
        <v>0</v>
      </c>
      <c r="E12" s="42"/>
    </row>
    <row r="13" customFormat="1" ht="14.3" customHeight="1" spans="1:5">
      <c r="A13" s="30"/>
      <c r="B13" s="30"/>
      <c r="C13" s="16" t="s">
        <v>29</v>
      </c>
      <c r="D13" s="42">
        <f>10301.094516-3.53+200.18-21.35</f>
        <v>10476.394516</v>
      </c>
      <c r="E13" s="42"/>
    </row>
    <row r="14" customFormat="1" ht="14.3" customHeight="1" spans="1:5">
      <c r="A14" s="30"/>
      <c r="B14" s="30"/>
      <c r="C14" s="16" t="s">
        <v>31</v>
      </c>
      <c r="D14" s="42">
        <f>1002.359608+0.01</f>
        <v>1002.369608</v>
      </c>
      <c r="E14" s="42"/>
    </row>
    <row r="15" customFormat="1" ht="14.3" customHeight="1" spans="1:5">
      <c r="A15" s="30"/>
      <c r="B15" s="30"/>
      <c r="C15" s="16" t="s">
        <v>32</v>
      </c>
      <c r="D15" s="42">
        <v>0</v>
      </c>
      <c r="E15" s="42"/>
    </row>
    <row r="16" customFormat="1" ht="14.3" customHeight="1" spans="1:5">
      <c r="A16" s="30"/>
      <c r="B16" s="30"/>
      <c r="C16" s="16" t="s">
        <v>33</v>
      </c>
      <c r="D16" s="42">
        <v>0</v>
      </c>
      <c r="E16" s="42"/>
    </row>
    <row r="17" customFormat="1" ht="14.3" customHeight="1" spans="1:5">
      <c r="A17" s="30"/>
      <c r="B17" s="30"/>
      <c r="C17" s="16" t="s">
        <v>34</v>
      </c>
      <c r="D17" s="42">
        <v>0</v>
      </c>
      <c r="E17" s="42"/>
    </row>
    <row r="18" customFormat="1" ht="14.3" customHeight="1" spans="1:5">
      <c r="A18" s="30"/>
      <c r="B18" s="30"/>
      <c r="C18" s="16" t="s">
        <v>35</v>
      </c>
      <c r="D18" s="42">
        <v>0</v>
      </c>
      <c r="E18" s="42"/>
    </row>
    <row r="19" customFormat="1" ht="14.3" customHeight="1" spans="1:5">
      <c r="A19" s="30"/>
      <c r="B19" s="30"/>
      <c r="C19" s="16" t="s">
        <v>36</v>
      </c>
      <c r="D19" s="42">
        <v>0</v>
      </c>
      <c r="E19" s="42"/>
    </row>
    <row r="20" customFormat="1" ht="14.3" customHeight="1" spans="1:5">
      <c r="A20" s="30"/>
      <c r="B20" s="30"/>
      <c r="C20" s="16" t="s">
        <v>37</v>
      </c>
      <c r="D20" s="42">
        <v>0</v>
      </c>
      <c r="E20" s="42"/>
    </row>
    <row r="21" customFormat="1" ht="14.3" customHeight="1" spans="1:5">
      <c r="A21" s="30"/>
      <c r="B21" s="30"/>
      <c r="C21" s="16" t="s">
        <v>38</v>
      </c>
      <c r="D21" s="42">
        <v>0</v>
      </c>
      <c r="E21" s="42"/>
    </row>
    <row r="22" customFormat="1" ht="14.3" customHeight="1" spans="1:5">
      <c r="A22" s="30"/>
      <c r="B22" s="30"/>
      <c r="C22" s="16" t="s">
        <v>39</v>
      </c>
      <c r="D22" s="42">
        <v>0</v>
      </c>
      <c r="E22" s="42"/>
    </row>
    <row r="23" customFormat="1" ht="14.3" customHeight="1" spans="1:5">
      <c r="A23" s="30"/>
      <c r="B23" s="30"/>
      <c r="C23" s="16" t="s">
        <v>40</v>
      </c>
      <c r="D23" s="42">
        <v>0</v>
      </c>
      <c r="E23" s="42"/>
    </row>
    <row r="24" customFormat="1" ht="14.3" customHeight="1" spans="1:5">
      <c r="A24" s="30"/>
      <c r="B24" s="30"/>
      <c r="C24" s="16" t="s">
        <v>41</v>
      </c>
      <c r="D24" s="42">
        <v>363.734172</v>
      </c>
      <c r="E24" s="42"/>
    </row>
    <row r="25" customFormat="1" ht="14.3" customHeight="1" spans="1:5">
      <c r="A25" s="30"/>
      <c r="B25" s="30"/>
      <c r="C25" s="16" t="s">
        <v>42</v>
      </c>
      <c r="D25" s="42">
        <v>0</v>
      </c>
      <c r="E25" s="42"/>
    </row>
    <row r="26" customFormat="1" ht="14.3" customHeight="1" spans="1:5">
      <c r="A26" s="30"/>
      <c r="B26" s="30"/>
      <c r="C26" s="16" t="s">
        <v>43</v>
      </c>
      <c r="D26" s="42">
        <v>0</v>
      </c>
      <c r="E26" s="42"/>
    </row>
    <row r="27" customFormat="1" ht="14.3" customHeight="1" spans="1:5">
      <c r="A27" s="30"/>
      <c r="B27" s="30"/>
      <c r="C27" s="16" t="s">
        <v>44</v>
      </c>
      <c r="D27" s="42">
        <v>0</v>
      </c>
      <c r="E27" s="42"/>
    </row>
    <row r="28" customFormat="1" ht="14.3" customHeight="1" spans="1:5">
      <c r="A28" s="30"/>
      <c r="B28" s="30"/>
      <c r="C28" s="16" t="s">
        <v>45</v>
      </c>
      <c r="D28" s="42">
        <v>0</v>
      </c>
      <c r="E28" s="42"/>
    </row>
    <row r="29" customFormat="1" ht="14.3" customHeight="1" spans="1:5">
      <c r="A29" s="30"/>
      <c r="B29" s="30"/>
      <c r="C29" s="16" t="s">
        <v>46</v>
      </c>
      <c r="D29" s="24">
        <v>1.14</v>
      </c>
      <c r="E29" s="42"/>
    </row>
    <row r="30" customFormat="1" ht="14.3" customHeight="1" spans="1:5">
      <c r="A30" s="30"/>
      <c r="B30" s="30"/>
      <c r="C30" s="16" t="s">
        <v>47</v>
      </c>
      <c r="D30" s="42">
        <v>0</v>
      </c>
      <c r="E30" s="42"/>
    </row>
    <row r="31" customFormat="1" ht="14.3" customHeight="1" spans="1:5">
      <c r="A31" s="30"/>
      <c r="B31" s="30"/>
      <c r="C31" s="16" t="s">
        <v>48</v>
      </c>
      <c r="D31" s="42">
        <v>0</v>
      </c>
      <c r="E31" s="42"/>
    </row>
    <row r="32" customFormat="1" ht="14.3" customHeight="1" spans="1:5">
      <c r="A32" s="30"/>
      <c r="B32" s="30"/>
      <c r="C32" s="16" t="s">
        <v>49</v>
      </c>
      <c r="D32" s="42">
        <v>0</v>
      </c>
      <c r="E32" s="42"/>
    </row>
    <row r="33" customFormat="1" ht="14.3" customHeight="1" spans="1:5">
      <c r="A33" s="30"/>
      <c r="B33" s="30"/>
      <c r="C33" s="16" t="s">
        <v>50</v>
      </c>
      <c r="D33" s="42">
        <v>0</v>
      </c>
      <c r="E33" s="42"/>
    </row>
    <row r="34" customFormat="1" ht="14.3" customHeight="1" spans="1:5">
      <c r="A34" s="30"/>
      <c r="B34" s="30"/>
      <c r="C34" s="16"/>
      <c r="D34" s="24"/>
      <c r="E34" s="42"/>
    </row>
    <row r="35" customFormat="1" ht="14.3" customHeight="1" spans="1:5">
      <c r="A35" s="30" t="s">
        <v>162</v>
      </c>
      <c r="B35" s="24">
        <f>SUM(B36:B38)</f>
        <v>179.98</v>
      </c>
      <c r="C35" s="16"/>
      <c r="D35" s="24"/>
      <c r="E35" s="42"/>
    </row>
    <row r="36" customFormat="1" ht="14.3" customHeight="1" spans="1:5">
      <c r="A36" s="30" t="s">
        <v>163</v>
      </c>
      <c r="B36" s="24">
        <v>178.84</v>
      </c>
      <c r="C36" s="30"/>
      <c r="D36" s="30"/>
      <c r="E36" s="30"/>
    </row>
    <row r="37" customFormat="1" ht="14.3" customHeight="1" spans="1:5">
      <c r="A37" s="30" t="s">
        <v>164</v>
      </c>
      <c r="B37" s="24">
        <v>1.14</v>
      </c>
      <c r="C37" s="28" t="s">
        <v>165</v>
      </c>
      <c r="D37" s="24">
        <f>SUM(D6:D35)</f>
        <v>11843.638296</v>
      </c>
      <c r="E37" s="24"/>
    </row>
    <row r="38" customFormat="1" ht="14.3" customHeight="1" spans="1:5">
      <c r="A38" s="30" t="s">
        <v>166</v>
      </c>
      <c r="B38" s="24">
        <v>0</v>
      </c>
      <c r="C38" s="28" t="s">
        <v>54</v>
      </c>
      <c r="D38" s="24">
        <v>0</v>
      </c>
      <c r="E38" s="44"/>
    </row>
    <row r="39" spans="1:5">
      <c r="A39" s="44"/>
      <c r="B39" s="45"/>
      <c r="C39" s="46"/>
      <c r="D39" s="46"/>
      <c r="E39" s="46"/>
    </row>
    <row r="40" spans="1:5">
      <c r="A40" s="47" t="s">
        <v>167</v>
      </c>
      <c r="B40" s="10">
        <f>B6+B35</f>
        <v>11843.638296</v>
      </c>
      <c r="C40" s="47" t="s">
        <v>168</v>
      </c>
      <c r="D40" s="24">
        <f>SUM(D37:D38)</f>
        <v>11843.638296</v>
      </c>
      <c r="E40" s="12"/>
    </row>
    <row r="41" spans="1:5">
      <c r="A41" s="48" t="s">
        <v>169</v>
      </c>
      <c r="B41" s="49"/>
      <c r="C41" s="49"/>
      <c r="D41" s="49"/>
      <c r="E41" s="49"/>
    </row>
  </sheetData>
  <mergeCells count="5">
    <mergeCell ref="A2:E2"/>
    <mergeCell ref="A4:B4"/>
    <mergeCell ref="C4:D4"/>
    <mergeCell ref="A41:E41"/>
    <mergeCell ref="E4:E5"/>
  </mergeCells>
  <printOptions horizontalCentered="1"/>
  <pageMargins left="0.751388888888889" right="0.751388888888889" top="1" bottom="1" header="0.5" footer="0.5"/>
  <pageSetup paperSize="9" scale="7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workbookViewId="0">
      <selection activeCell="F29" sqref="F29:G29"/>
    </sheetView>
  </sheetViews>
  <sheetFormatPr defaultColWidth="10" defaultRowHeight="13.5" outlineLevelCol="7"/>
  <cols>
    <col min="1" max="3" width="7.69166666666667" customWidth="1"/>
    <col min="4" max="4" width="30.775" customWidth="1"/>
    <col min="5" max="8" width="17.95" customWidth="1"/>
    <col min="9" max="9" width="9.76666666666667" customWidth="1"/>
  </cols>
  <sheetData>
    <row r="1" spans="1:1">
      <c r="A1" t="s">
        <v>170</v>
      </c>
    </row>
    <row r="2" customFormat="1" ht="22.75" customHeight="1" spans="1:8">
      <c r="A2" s="13" t="s">
        <v>171</v>
      </c>
      <c r="B2" s="13"/>
      <c r="C2" s="13"/>
      <c r="D2" s="13"/>
      <c r="E2" s="13"/>
      <c r="F2" s="13"/>
      <c r="G2" s="13"/>
      <c r="H2" s="13"/>
    </row>
    <row r="3" customFormat="1" ht="15.65" customHeight="1" spans="8:8">
      <c r="H3" s="3" t="s">
        <v>9</v>
      </c>
    </row>
    <row r="4" s="1" customFormat="1" ht="14.3" customHeight="1" spans="1:8">
      <c r="A4" s="26" t="s">
        <v>60</v>
      </c>
      <c r="B4" s="26"/>
      <c r="C4" s="26"/>
      <c r="D4" s="26" t="s">
        <v>61</v>
      </c>
      <c r="E4" s="26" t="s">
        <v>62</v>
      </c>
      <c r="F4" s="26" t="s">
        <v>151</v>
      </c>
      <c r="G4" s="32" t="s">
        <v>152</v>
      </c>
      <c r="H4" s="26" t="s">
        <v>68</v>
      </c>
    </row>
    <row r="5" s="1" customFormat="1" ht="14.3" customHeight="1" spans="1:8">
      <c r="A5" s="26"/>
      <c r="B5" s="26"/>
      <c r="C5" s="26"/>
      <c r="D5" s="26"/>
      <c r="E5" s="26"/>
      <c r="F5" s="26"/>
      <c r="G5" s="33"/>
      <c r="H5" s="26"/>
    </row>
    <row r="6" customFormat="1" ht="14.3" customHeight="1" spans="1:8">
      <c r="A6" s="34" t="s">
        <v>69</v>
      </c>
      <c r="B6" s="34" t="s">
        <v>70</v>
      </c>
      <c r="C6" s="34" t="s">
        <v>71</v>
      </c>
      <c r="D6" s="34" t="s">
        <v>62</v>
      </c>
      <c r="E6" s="35">
        <f>E7+E29+E35</f>
        <v>11663.658296</v>
      </c>
      <c r="F6" s="35">
        <f>F7+F29+F35</f>
        <v>2381.248296</v>
      </c>
      <c r="G6" s="35">
        <f>G7+G29+G35</f>
        <v>9282.41</v>
      </c>
      <c r="H6" s="36"/>
    </row>
    <row r="7" spans="1:8">
      <c r="A7" s="37" t="s">
        <v>72</v>
      </c>
      <c r="B7" s="37"/>
      <c r="C7" s="37"/>
      <c r="D7" s="38" t="s">
        <v>73</v>
      </c>
      <c r="E7" s="39">
        <f>SUM(F7:G7)</f>
        <v>10297.564516</v>
      </c>
      <c r="F7" s="39">
        <f>F8+F11+F13+F18+F20+F23+F25+F27</f>
        <v>1064.254516</v>
      </c>
      <c r="G7" s="39">
        <f>G8+G11+G13+G18+G20+G23+G25+G27</f>
        <v>9233.31</v>
      </c>
      <c r="H7" s="12"/>
    </row>
    <row r="8" spans="1:8">
      <c r="A8" s="37"/>
      <c r="B8" s="37" t="s">
        <v>90</v>
      </c>
      <c r="C8" s="37"/>
      <c r="D8" s="38" t="s">
        <v>91</v>
      </c>
      <c r="E8" s="39">
        <f>SUM(F8:G8)</f>
        <v>875.490964</v>
      </c>
      <c r="F8" s="39">
        <f>SUM(F9:F10)</f>
        <v>780.570964</v>
      </c>
      <c r="G8" s="39">
        <f>SUM(G9:G10)</f>
        <v>94.92</v>
      </c>
      <c r="H8" s="12"/>
    </row>
    <row r="9" spans="1:8">
      <c r="A9" s="37"/>
      <c r="B9" s="37"/>
      <c r="C9" s="37" t="s">
        <v>92</v>
      </c>
      <c r="D9" s="38" t="s">
        <v>93</v>
      </c>
      <c r="E9" s="39">
        <f>SUM(F9:G9)</f>
        <v>789.490964</v>
      </c>
      <c r="F9" s="39">
        <f>784.100964-3.53</f>
        <v>780.570964</v>
      </c>
      <c r="G9" s="39">
        <v>8.92</v>
      </c>
      <c r="H9" s="12"/>
    </row>
    <row r="10" spans="1:8">
      <c r="A10" s="37"/>
      <c r="B10" s="37"/>
      <c r="C10" s="37" t="s">
        <v>96</v>
      </c>
      <c r="D10" s="38" t="s">
        <v>97</v>
      </c>
      <c r="E10" s="39">
        <f t="shared" ref="E10:E38" si="0">SUM(F10:G10)</f>
        <v>86</v>
      </c>
      <c r="F10" s="39">
        <v>0</v>
      </c>
      <c r="G10" s="39">
        <f>86</f>
        <v>86</v>
      </c>
      <c r="H10" s="12"/>
    </row>
    <row r="11" spans="1:8">
      <c r="A11" s="37"/>
      <c r="B11" s="37" t="s">
        <v>102</v>
      </c>
      <c r="C11" s="37"/>
      <c r="D11" s="38" t="s">
        <v>103</v>
      </c>
      <c r="E11" s="39">
        <f t="shared" si="0"/>
        <v>173.158096</v>
      </c>
      <c r="F11" s="39">
        <v>173.158096</v>
      </c>
      <c r="G11" s="39">
        <v>0</v>
      </c>
      <c r="H11" s="12"/>
    </row>
    <row r="12" spans="1:8">
      <c r="A12" s="37"/>
      <c r="B12" s="37"/>
      <c r="C12" s="37" t="s">
        <v>104</v>
      </c>
      <c r="D12" s="38" t="s">
        <v>105</v>
      </c>
      <c r="E12" s="39">
        <f t="shared" si="0"/>
        <v>173.158096</v>
      </c>
      <c r="F12" s="39">
        <v>173.158096</v>
      </c>
      <c r="G12" s="39">
        <v>0</v>
      </c>
      <c r="H12" s="12"/>
    </row>
    <row r="13" spans="1:8">
      <c r="A13" s="37"/>
      <c r="B13" s="37" t="s">
        <v>78</v>
      </c>
      <c r="C13" s="37"/>
      <c r="D13" s="38" t="s">
        <v>79</v>
      </c>
      <c r="E13" s="39">
        <f t="shared" si="0"/>
        <v>2707.315456</v>
      </c>
      <c r="F13" s="39">
        <f>SUM(F14:F17)</f>
        <v>110.525456</v>
      </c>
      <c r="G13" s="39">
        <f>SUM(G14:G17)</f>
        <v>2596.79</v>
      </c>
      <c r="H13" s="12"/>
    </row>
    <row r="14" spans="1:8">
      <c r="A14" s="37"/>
      <c r="B14" s="37"/>
      <c r="C14" s="37" t="s">
        <v>84</v>
      </c>
      <c r="D14" s="38" t="s">
        <v>85</v>
      </c>
      <c r="E14" s="39">
        <f t="shared" si="0"/>
        <v>267.15</v>
      </c>
      <c r="F14" s="39">
        <v>0</v>
      </c>
      <c r="G14" s="39">
        <f>267.15</f>
        <v>267.15</v>
      </c>
      <c r="H14" s="12"/>
    </row>
    <row r="15" spans="1:8">
      <c r="A15" s="37"/>
      <c r="B15" s="37"/>
      <c r="C15" s="37" t="s">
        <v>80</v>
      </c>
      <c r="D15" s="38" t="s">
        <v>81</v>
      </c>
      <c r="E15" s="39">
        <f t="shared" si="0"/>
        <v>2279.64</v>
      </c>
      <c r="F15" s="39">
        <v>0</v>
      </c>
      <c r="G15" s="39">
        <v>2279.64</v>
      </c>
      <c r="H15" s="12"/>
    </row>
    <row r="16" spans="1:8">
      <c r="A16" s="37"/>
      <c r="B16" s="37"/>
      <c r="C16" s="37" t="s">
        <v>88</v>
      </c>
      <c r="D16" s="38" t="s">
        <v>89</v>
      </c>
      <c r="E16" s="39">
        <f t="shared" si="0"/>
        <v>50</v>
      </c>
      <c r="F16" s="39">
        <v>0</v>
      </c>
      <c r="G16" s="39">
        <v>50</v>
      </c>
      <c r="H16" s="12"/>
    </row>
    <row r="17" spans="1:8">
      <c r="A17" s="37"/>
      <c r="B17" s="37"/>
      <c r="C17" s="37" t="s">
        <v>86</v>
      </c>
      <c r="D17" s="38" t="s">
        <v>87</v>
      </c>
      <c r="E17" s="39">
        <f t="shared" si="0"/>
        <v>110.525456</v>
      </c>
      <c r="F17" s="39">
        <f>110.525456</f>
        <v>110.525456</v>
      </c>
      <c r="G17" s="39">
        <v>0</v>
      </c>
      <c r="H17" s="12"/>
    </row>
    <row r="18" spans="1:8">
      <c r="A18" s="37"/>
      <c r="B18" s="37" t="s">
        <v>74</v>
      </c>
      <c r="C18" s="37"/>
      <c r="D18" s="38" t="s">
        <v>75</v>
      </c>
      <c r="E18" s="39">
        <f t="shared" si="0"/>
        <v>541.92</v>
      </c>
      <c r="F18" s="39">
        <v>0</v>
      </c>
      <c r="G18" s="39">
        <v>541.92</v>
      </c>
      <c r="H18" s="12"/>
    </row>
    <row r="19" spans="1:8">
      <c r="A19" s="37"/>
      <c r="B19" s="37"/>
      <c r="C19" s="37" t="s">
        <v>76</v>
      </c>
      <c r="D19" s="38" t="s">
        <v>77</v>
      </c>
      <c r="E19" s="39">
        <f t="shared" si="0"/>
        <v>541.92</v>
      </c>
      <c r="F19" s="39">
        <v>0</v>
      </c>
      <c r="G19" s="39">
        <v>541.92</v>
      </c>
      <c r="H19" s="12"/>
    </row>
    <row r="20" spans="1:8">
      <c r="A20" s="37"/>
      <c r="B20" s="37" t="s">
        <v>106</v>
      </c>
      <c r="C20" s="37"/>
      <c r="D20" s="38" t="s">
        <v>107</v>
      </c>
      <c r="E20" s="39">
        <f t="shared" si="0"/>
        <v>5092</v>
      </c>
      <c r="F20" s="39">
        <v>0</v>
      </c>
      <c r="G20" s="39">
        <v>5092</v>
      </c>
      <c r="H20" s="12"/>
    </row>
    <row r="21" spans="1:8">
      <c r="A21" s="37"/>
      <c r="B21" s="37"/>
      <c r="C21" s="37" t="s">
        <v>108</v>
      </c>
      <c r="D21" s="38" t="s">
        <v>109</v>
      </c>
      <c r="E21" s="39">
        <f t="shared" si="0"/>
        <v>1575</v>
      </c>
      <c r="F21" s="39">
        <v>0</v>
      </c>
      <c r="G21" s="39">
        <v>1575</v>
      </c>
      <c r="H21" s="12"/>
    </row>
    <row r="22" spans="1:8">
      <c r="A22" s="37"/>
      <c r="B22" s="37"/>
      <c r="C22" s="37" t="s">
        <v>110</v>
      </c>
      <c r="D22" s="38" t="s">
        <v>111</v>
      </c>
      <c r="E22" s="39">
        <f t="shared" si="0"/>
        <v>3517</v>
      </c>
      <c r="F22" s="39">
        <v>0</v>
      </c>
      <c r="G22" s="39">
        <v>3517</v>
      </c>
      <c r="H22" s="12"/>
    </row>
    <row r="23" spans="1:8">
      <c r="A23" s="37"/>
      <c r="B23" s="37" t="s">
        <v>116</v>
      </c>
      <c r="C23" s="37"/>
      <c r="D23" s="38" t="s">
        <v>117</v>
      </c>
      <c r="E23" s="39">
        <f t="shared" si="0"/>
        <v>120</v>
      </c>
      <c r="F23" s="39">
        <v>0</v>
      </c>
      <c r="G23" s="39">
        <v>120</v>
      </c>
      <c r="H23" s="12"/>
    </row>
    <row r="24" spans="1:8">
      <c r="A24" s="37"/>
      <c r="B24" s="37"/>
      <c r="C24" s="37" t="s">
        <v>118</v>
      </c>
      <c r="D24" s="38" t="s">
        <v>119</v>
      </c>
      <c r="E24" s="39">
        <f t="shared" si="0"/>
        <v>120</v>
      </c>
      <c r="F24" s="39">
        <v>0</v>
      </c>
      <c r="G24" s="39">
        <v>120</v>
      </c>
      <c r="H24" s="12"/>
    </row>
    <row r="25" spans="1:8">
      <c r="A25" s="37"/>
      <c r="B25" s="37" t="s">
        <v>112</v>
      </c>
      <c r="C25" s="37"/>
      <c r="D25" s="38" t="s">
        <v>113</v>
      </c>
      <c r="E25" s="39">
        <f t="shared" si="0"/>
        <v>780</v>
      </c>
      <c r="F25" s="39">
        <v>0</v>
      </c>
      <c r="G25" s="39">
        <v>780</v>
      </c>
      <c r="H25" s="12"/>
    </row>
    <row r="26" spans="1:8">
      <c r="A26" s="37"/>
      <c r="B26" s="37"/>
      <c r="C26" s="37" t="s">
        <v>114</v>
      </c>
      <c r="D26" s="38" t="s">
        <v>115</v>
      </c>
      <c r="E26" s="39">
        <f t="shared" si="0"/>
        <v>780</v>
      </c>
      <c r="F26" s="39">
        <v>0</v>
      </c>
      <c r="G26" s="39">
        <v>780</v>
      </c>
      <c r="H26" s="12"/>
    </row>
    <row r="27" spans="1:8">
      <c r="A27" s="37"/>
      <c r="B27" s="37" t="s">
        <v>98</v>
      </c>
      <c r="C27" s="37"/>
      <c r="D27" s="38" t="s">
        <v>99</v>
      </c>
      <c r="E27" s="39">
        <f t="shared" si="0"/>
        <v>7.68</v>
      </c>
      <c r="F27" s="39">
        <v>0</v>
      </c>
      <c r="G27" s="39">
        <v>7.68</v>
      </c>
      <c r="H27" s="12"/>
    </row>
    <row r="28" spans="1:8">
      <c r="A28" s="37"/>
      <c r="B28" s="37"/>
      <c r="C28" s="37" t="s">
        <v>100</v>
      </c>
      <c r="D28" s="38" t="s">
        <v>101</v>
      </c>
      <c r="E28" s="39">
        <f t="shared" si="0"/>
        <v>7.68</v>
      </c>
      <c r="F28" s="39">
        <v>0</v>
      </c>
      <c r="G28" s="39">
        <f>7.68</f>
        <v>7.68</v>
      </c>
      <c r="H28" s="12"/>
    </row>
    <row r="29" spans="1:8">
      <c r="A29" s="37" t="s">
        <v>121</v>
      </c>
      <c r="B29" s="37"/>
      <c r="C29" s="37"/>
      <c r="D29" s="38" t="s">
        <v>122</v>
      </c>
      <c r="E29" s="39">
        <f t="shared" si="0"/>
        <v>1002.359608</v>
      </c>
      <c r="F29" s="39">
        <f>F30+F32</f>
        <v>953.259608</v>
      </c>
      <c r="G29" s="39">
        <v>49.1</v>
      </c>
      <c r="H29" s="12"/>
    </row>
    <row r="30" spans="1:8">
      <c r="A30" s="37"/>
      <c r="B30" s="37" t="s">
        <v>123</v>
      </c>
      <c r="C30" s="37"/>
      <c r="D30" s="38" t="s">
        <v>124</v>
      </c>
      <c r="E30" s="39">
        <f t="shared" si="0"/>
        <v>875.140247</v>
      </c>
      <c r="F30" s="39">
        <v>826.040247</v>
      </c>
      <c r="G30" s="39">
        <v>49.1</v>
      </c>
      <c r="H30" s="12"/>
    </row>
    <row r="31" spans="1:8">
      <c r="A31" s="37"/>
      <c r="B31" s="37"/>
      <c r="C31" s="37" t="s">
        <v>125</v>
      </c>
      <c r="D31" s="38" t="s">
        <v>126</v>
      </c>
      <c r="E31" s="39">
        <f t="shared" si="0"/>
        <v>875.140247</v>
      </c>
      <c r="F31" s="39">
        <v>826.040247</v>
      </c>
      <c r="G31" s="39">
        <v>49.1</v>
      </c>
      <c r="H31" s="12"/>
    </row>
    <row r="32" spans="1:8">
      <c r="A32" s="37"/>
      <c r="B32" s="37" t="s">
        <v>127</v>
      </c>
      <c r="C32" s="37"/>
      <c r="D32" s="38" t="s">
        <v>128</v>
      </c>
      <c r="E32" s="39">
        <f t="shared" si="0"/>
        <v>127.219361</v>
      </c>
      <c r="F32" s="39">
        <f>F33+F34</f>
        <v>127.219361</v>
      </c>
      <c r="G32" s="39">
        <v>0</v>
      </c>
      <c r="H32" s="12"/>
    </row>
    <row r="33" spans="1:8">
      <c r="A33" s="37"/>
      <c r="B33" s="37"/>
      <c r="C33" s="37" t="s">
        <v>129</v>
      </c>
      <c r="D33" s="38" t="s">
        <v>130</v>
      </c>
      <c r="E33" s="39">
        <f t="shared" si="0"/>
        <v>79.951457</v>
      </c>
      <c r="F33" s="39">
        <v>79.951457</v>
      </c>
      <c r="G33" s="39">
        <v>0</v>
      </c>
      <c r="H33" s="12"/>
    </row>
    <row r="34" spans="1:8">
      <c r="A34" s="37"/>
      <c r="B34" s="37"/>
      <c r="C34" s="37" t="s">
        <v>131</v>
      </c>
      <c r="D34" s="38" t="s">
        <v>132</v>
      </c>
      <c r="E34" s="39">
        <f t="shared" si="0"/>
        <v>47.267904</v>
      </c>
      <c r="F34" s="39">
        <f>47.267904</f>
        <v>47.267904</v>
      </c>
      <c r="G34" s="39">
        <v>0</v>
      </c>
      <c r="H34" s="12"/>
    </row>
    <row r="35" spans="1:8">
      <c r="A35" s="37" t="s">
        <v>133</v>
      </c>
      <c r="B35" s="37"/>
      <c r="C35" s="37"/>
      <c r="D35" s="38" t="s">
        <v>134</v>
      </c>
      <c r="E35" s="39">
        <f t="shared" si="0"/>
        <v>363.734172</v>
      </c>
      <c r="F35" s="39">
        <v>363.734172</v>
      </c>
      <c r="G35" s="39">
        <v>0</v>
      </c>
      <c r="H35" s="12"/>
    </row>
    <row r="36" spans="1:8">
      <c r="A36" s="37"/>
      <c r="B36" s="37" t="s">
        <v>135</v>
      </c>
      <c r="C36" s="37"/>
      <c r="D36" s="38" t="s">
        <v>136</v>
      </c>
      <c r="E36" s="39">
        <f t="shared" si="0"/>
        <v>363.734172</v>
      </c>
      <c r="F36" s="39">
        <v>363.734172</v>
      </c>
      <c r="G36" s="39">
        <v>0</v>
      </c>
      <c r="H36" s="12"/>
    </row>
    <row r="37" spans="1:8">
      <c r="A37" s="37"/>
      <c r="B37" s="37"/>
      <c r="C37" s="37" t="s">
        <v>137</v>
      </c>
      <c r="D37" s="38" t="s">
        <v>138</v>
      </c>
      <c r="E37" s="39">
        <f t="shared" si="0"/>
        <v>156.314172</v>
      </c>
      <c r="F37" s="39">
        <v>156.314172</v>
      </c>
      <c r="G37" s="39">
        <v>0</v>
      </c>
      <c r="H37" s="12"/>
    </row>
    <row r="38" spans="1:8">
      <c r="A38" s="37"/>
      <c r="B38" s="37"/>
      <c r="C38" s="37" t="s">
        <v>139</v>
      </c>
      <c r="D38" s="38" t="s">
        <v>140</v>
      </c>
      <c r="E38" s="39">
        <f t="shared" si="0"/>
        <v>207.42</v>
      </c>
      <c r="F38" s="39">
        <v>207.42</v>
      </c>
      <c r="G38" s="39">
        <v>0</v>
      </c>
      <c r="H38" s="12"/>
    </row>
  </sheetData>
  <mergeCells count="7">
    <mergeCell ref="A2:H2"/>
    <mergeCell ref="D4:D5"/>
    <mergeCell ref="E4:E5"/>
    <mergeCell ref="F4:F5"/>
    <mergeCell ref="G4:G5"/>
    <mergeCell ref="H4:H5"/>
    <mergeCell ref="A4:C5"/>
  </mergeCells>
  <pageMargins left="0.75" right="0.75" top="1" bottom="1" header="0.5" footer="0.5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6"/>
  <sheetViews>
    <sheetView workbookViewId="0">
      <selection activeCell="F19" sqref="F19"/>
    </sheetView>
  </sheetViews>
  <sheetFormatPr defaultColWidth="10" defaultRowHeight="13.5" outlineLevelCol="5"/>
  <cols>
    <col min="1" max="1" width="15.3333333333333" customWidth="1"/>
    <col min="2" max="2" width="30.775" customWidth="1"/>
    <col min="3" max="3" width="17.95" customWidth="1"/>
    <col min="4" max="4" width="15.3333333333333" customWidth="1"/>
    <col min="5" max="5" width="30.775" customWidth="1"/>
    <col min="6" max="6" width="17.95" customWidth="1"/>
    <col min="7" max="7" width="9.76666666666667" customWidth="1"/>
  </cols>
  <sheetData>
    <row r="1" spans="1:1">
      <c r="A1" t="s">
        <v>172</v>
      </c>
    </row>
    <row r="2" customFormat="1" ht="28.45" customHeight="1" spans="1:6">
      <c r="A2" s="13" t="s">
        <v>173</v>
      </c>
      <c r="B2" s="13"/>
      <c r="C2" s="13"/>
      <c r="D2" s="13"/>
      <c r="E2" s="13"/>
      <c r="F2" s="13"/>
    </row>
    <row r="3" customFormat="1" ht="17.05" customHeight="1" spans="1:6">
      <c r="A3" s="25"/>
      <c r="B3" s="25"/>
      <c r="C3" s="25"/>
      <c r="D3" s="25"/>
      <c r="E3" s="25"/>
      <c r="F3" s="3" t="s">
        <v>9</v>
      </c>
    </row>
    <row r="4" s="1" customFormat="1" spans="1:6">
      <c r="A4" s="26" t="s">
        <v>174</v>
      </c>
      <c r="B4" s="26" t="s">
        <v>175</v>
      </c>
      <c r="C4" s="26" t="s">
        <v>176</v>
      </c>
      <c r="D4" s="26" t="s">
        <v>177</v>
      </c>
      <c r="E4" s="27" t="s">
        <v>178</v>
      </c>
      <c r="F4" s="26" t="s">
        <v>176</v>
      </c>
    </row>
    <row r="5" spans="1:6">
      <c r="A5" s="28" t="s">
        <v>62</v>
      </c>
      <c r="B5" s="28"/>
      <c r="C5" s="15">
        <f>C6+C46+C83</f>
        <v>2381.254296</v>
      </c>
      <c r="D5" s="29" t="s">
        <v>62</v>
      </c>
      <c r="E5" s="29"/>
      <c r="F5" s="15">
        <f>F6+F46+F83</f>
        <v>2381.254296</v>
      </c>
    </row>
    <row r="6" spans="1:6">
      <c r="A6" s="9"/>
      <c r="B6" s="28" t="s">
        <v>62</v>
      </c>
      <c r="C6" s="15">
        <f>C7+C19</f>
        <v>1841.728296</v>
      </c>
      <c r="D6" s="30"/>
      <c r="E6" s="28" t="s">
        <v>62</v>
      </c>
      <c r="F6" s="15">
        <f>F7+F19</f>
        <v>1841.728296</v>
      </c>
    </row>
    <row r="7" spans="1:6">
      <c r="A7" s="9">
        <v>501</v>
      </c>
      <c r="B7" s="9" t="s">
        <v>179</v>
      </c>
      <c r="C7" s="15">
        <f>SUM(C8:C18)</f>
        <v>1607.079044</v>
      </c>
      <c r="D7" s="9">
        <v>301</v>
      </c>
      <c r="E7" s="9" t="s">
        <v>180</v>
      </c>
      <c r="F7" s="15">
        <f>SUM(F8:F18)</f>
        <v>1607.079044</v>
      </c>
    </row>
    <row r="8" spans="1:6">
      <c r="A8" s="9" t="s">
        <v>181</v>
      </c>
      <c r="B8" s="9" t="s">
        <v>182</v>
      </c>
      <c r="C8" s="15">
        <v>1139.4346</v>
      </c>
      <c r="D8" s="9" t="s">
        <v>183</v>
      </c>
      <c r="E8" s="9" t="s">
        <v>184</v>
      </c>
      <c r="F8" s="15">
        <v>730.7177</v>
      </c>
    </row>
    <row r="9" spans="1:6">
      <c r="A9" s="9"/>
      <c r="B9" s="9"/>
      <c r="C9" s="15"/>
      <c r="D9" s="9" t="s">
        <v>185</v>
      </c>
      <c r="E9" s="9" t="s">
        <v>186</v>
      </c>
      <c r="F9" s="15">
        <v>279.666</v>
      </c>
    </row>
    <row r="10" spans="1:6">
      <c r="A10" s="9"/>
      <c r="B10" s="9"/>
      <c r="C10" s="15"/>
      <c r="D10" s="9" t="s">
        <v>187</v>
      </c>
      <c r="E10" s="9" t="s">
        <v>188</v>
      </c>
      <c r="F10" s="15">
        <v>129.0509</v>
      </c>
    </row>
    <row r="11" spans="1:6">
      <c r="A11" s="9" t="s">
        <v>189</v>
      </c>
      <c r="B11" s="9" t="s">
        <v>190</v>
      </c>
      <c r="C11" s="15">
        <f>SUM(F11:F14)</f>
        <v>311.330272</v>
      </c>
      <c r="D11" s="9" t="s">
        <v>191</v>
      </c>
      <c r="E11" s="9" t="s">
        <v>192</v>
      </c>
      <c r="F11" s="15">
        <v>173.158096</v>
      </c>
    </row>
    <row r="12" spans="1:6">
      <c r="A12" s="9"/>
      <c r="B12" s="9"/>
      <c r="C12" s="15"/>
      <c r="D12" s="9" t="s">
        <v>193</v>
      </c>
      <c r="E12" s="9" t="s">
        <v>194</v>
      </c>
      <c r="F12" s="15">
        <v>79.047457</v>
      </c>
    </row>
    <row r="13" spans="1:6">
      <c r="A13" s="9"/>
      <c r="B13" s="9"/>
      <c r="C13" s="15"/>
      <c r="D13" s="9" t="s">
        <v>195</v>
      </c>
      <c r="E13" s="9" t="s">
        <v>196</v>
      </c>
      <c r="F13" s="15">
        <f>47.267904</f>
        <v>47.267904</v>
      </c>
    </row>
    <row r="14" spans="1:6">
      <c r="A14" s="9"/>
      <c r="B14" s="9"/>
      <c r="C14" s="15"/>
      <c r="D14" s="9" t="s">
        <v>197</v>
      </c>
      <c r="E14" s="9" t="s">
        <v>198</v>
      </c>
      <c r="F14" s="15">
        <v>11.856815</v>
      </c>
    </row>
    <row r="15" spans="1:6">
      <c r="A15" s="9" t="s">
        <v>199</v>
      </c>
      <c r="B15" s="9" t="s">
        <v>138</v>
      </c>
      <c r="C15" s="15">
        <v>156.314172</v>
      </c>
      <c r="D15" s="9" t="s">
        <v>200</v>
      </c>
      <c r="E15" s="9" t="s">
        <v>138</v>
      </c>
      <c r="F15" s="15">
        <v>156.314172</v>
      </c>
    </row>
    <row r="16" spans="1:6">
      <c r="A16" s="9" t="s">
        <v>201</v>
      </c>
      <c r="B16" s="9" t="s">
        <v>202</v>
      </c>
      <c r="C16" s="15">
        <v>0</v>
      </c>
      <c r="D16" s="9" t="s">
        <v>203</v>
      </c>
      <c r="E16" s="9" t="s">
        <v>204</v>
      </c>
      <c r="F16" s="15">
        <v>0</v>
      </c>
    </row>
    <row r="17" spans="1:6">
      <c r="A17" s="9"/>
      <c r="B17" s="9"/>
      <c r="C17" s="15"/>
      <c r="D17" s="9" t="s">
        <v>205</v>
      </c>
      <c r="E17" s="9" t="s">
        <v>206</v>
      </c>
      <c r="F17" s="15">
        <v>0</v>
      </c>
    </row>
    <row r="18" spans="1:6">
      <c r="A18" s="9"/>
      <c r="B18" s="9"/>
      <c r="C18" s="15"/>
      <c r="D18" s="9" t="s">
        <v>207</v>
      </c>
      <c r="E18" s="9" t="s">
        <v>202</v>
      </c>
      <c r="F18" s="15">
        <v>0</v>
      </c>
    </row>
    <row r="19" spans="1:6">
      <c r="A19" s="9">
        <v>502</v>
      </c>
      <c r="B19" s="9" t="s">
        <v>208</v>
      </c>
      <c r="C19" s="15">
        <f>SUM(C20:C45)</f>
        <v>234.649252</v>
      </c>
      <c r="D19" s="9">
        <v>302</v>
      </c>
      <c r="E19" s="9" t="s">
        <v>209</v>
      </c>
      <c r="F19" s="15">
        <f>SUM(F20:F44)</f>
        <v>234.649252</v>
      </c>
    </row>
    <row r="20" spans="1:6">
      <c r="A20" s="9" t="s">
        <v>210</v>
      </c>
      <c r="B20" s="9" t="s">
        <v>211</v>
      </c>
      <c r="C20" s="15">
        <f>SUM(F20:F33)</f>
        <v>200.632364</v>
      </c>
      <c r="D20" s="9" t="s">
        <v>212</v>
      </c>
      <c r="E20" s="9" t="s">
        <v>213</v>
      </c>
      <c r="F20" s="15">
        <f>124.71-7.52</f>
        <v>117.19</v>
      </c>
    </row>
    <row r="21" spans="1:6">
      <c r="A21" s="9"/>
      <c r="B21" s="9"/>
      <c r="C21" s="15"/>
      <c r="D21" s="9" t="s">
        <v>214</v>
      </c>
      <c r="E21" s="9" t="s">
        <v>215</v>
      </c>
      <c r="F21" s="15">
        <v>5.4</v>
      </c>
    </row>
    <row r="22" spans="1:6">
      <c r="A22" s="9"/>
      <c r="B22" s="9"/>
      <c r="C22" s="15"/>
      <c r="D22" s="9" t="s">
        <v>216</v>
      </c>
      <c r="E22" s="9" t="s">
        <v>217</v>
      </c>
      <c r="F22" s="15">
        <v>0</v>
      </c>
    </row>
    <row r="23" spans="1:6">
      <c r="A23" s="9"/>
      <c r="B23" s="9"/>
      <c r="C23" s="15"/>
      <c r="D23" s="9" t="s">
        <v>218</v>
      </c>
      <c r="E23" s="9" t="s">
        <v>219</v>
      </c>
      <c r="F23" s="15">
        <v>1.35</v>
      </c>
    </row>
    <row r="24" spans="1:6">
      <c r="A24" s="9"/>
      <c r="B24" s="9"/>
      <c r="C24" s="15"/>
      <c r="D24" s="9" t="s">
        <v>220</v>
      </c>
      <c r="E24" s="9" t="s">
        <v>221</v>
      </c>
      <c r="F24" s="15">
        <v>5.4</v>
      </c>
    </row>
    <row r="25" spans="1:6">
      <c r="A25" s="9"/>
      <c r="B25" s="9"/>
      <c r="C25" s="15"/>
      <c r="D25" s="9" t="s">
        <v>222</v>
      </c>
      <c r="E25" s="9" t="s">
        <v>223</v>
      </c>
      <c r="F25" s="15">
        <v>12.96</v>
      </c>
    </row>
    <row r="26" spans="1:6">
      <c r="A26" s="9"/>
      <c r="B26" s="9"/>
      <c r="C26" s="15"/>
      <c r="D26" s="9" t="s">
        <v>224</v>
      </c>
      <c r="E26" s="9" t="s">
        <v>225</v>
      </c>
      <c r="F26" s="15">
        <v>0</v>
      </c>
    </row>
    <row r="27" spans="1:6">
      <c r="A27" s="9"/>
      <c r="B27" s="9"/>
      <c r="C27" s="15"/>
      <c r="D27" s="9" t="s">
        <v>226</v>
      </c>
      <c r="E27" s="9" t="s">
        <v>227</v>
      </c>
      <c r="F27" s="15">
        <v>0</v>
      </c>
    </row>
    <row r="28" spans="1:6">
      <c r="A28" s="9"/>
      <c r="B28" s="9"/>
      <c r="C28" s="15"/>
      <c r="D28" s="9" t="s">
        <v>228</v>
      </c>
      <c r="E28" s="9" t="s">
        <v>229</v>
      </c>
      <c r="F28" s="15">
        <v>2.7</v>
      </c>
    </row>
    <row r="29" spans="1:6">
      <c r="A29" s="9"/>
      <c r="B29" s="9"/>
      <c r="C29" s="15"/>
      <c r="D29" s="9" t="s">
        <v>230</v>
      </c>
      <c r="E29" s="9" t="s">
        <v>231</v>
      </c>
      <c r="F29" s="15">
        <v>0</v>
      </c>
    </row>
    <row r="30" spans="1:6">
      <c r="A30" s="9"/>
      <c r="B30" s="9"/>
      <c r="C30" s="15"/>
      <c r="D30" s="9" t="s">
        <v>232</v>
      </c>
      <c r="E30" s="9" t="s">
        <v>233</v>
      </c>
      <c r="F30" s="15">
        <v>16.438843</v>
      </c>
    </row>
    <row r="31" spans="1:6">
      <c r="A31" s="9"/>
      <c r="B31" s="9"/>
      <c r="C31" s="15"/>
      <c r="D31" s="9" t="s">
        <v>234</v>
      </c>
      <c r="E31" s="9" t="s">
        <v>235</v>
      </c>
      <c r="F31" s="15">
        <v>26.881521</v>
      </c>
    </row>
    <row r="32" spans="1:6">
      <c r="A32" s="9"/>
      <c r="B32" s="9"/>
      <c r="C32" s="15"/>
      <c r="D32" s="9" t="s">
        <v>236</v>
      </c>
      <c r="E32" s="9" t="s">
        <v>237</v>
      </c>
      <c r="F32" s="15">
        <v>12.312</v>
      </c>
    </row>
    <row r="33" spans="1:6">
      <c r="A33" s="9"/>
      <c r="B33" s="9"/>
      <c r="C33" s="15"/>
      <c r="D33" s="9" t="s">
        <v>238</v>
      </c>
      <c r="E33" s="9" t="s">
        <v>239</v>
      </c>
      <c r="F33" s="15">
        <v>0</v>
      </c>
    </row>
    <row r="34" spans="1:6">
      <c r="A34" s="9" t="s">
        <v>240</v>
      </c>
      <c r="B34" s="9" t="s">
        <v>241</v>
      </c>
      <c r="C34" s="15">
        <v>0</v>
      </c>
      <c r="D34" s="9" t="s">
        <v>242</v>
      </c>
      <c r="E34" s="9" t="s">
        <v>241</v>
      </c>
      <c r="F34" s="15">
        <v>0</v>
      </c>
    </row>
    <row r="35" spans="1:6">
      <c r="A35" s="9" t="s">
        <v>243</v>
      </c>
      <c r="B35" s="9" t="s">
        <v>244</v>
      </c>
      <c r="C35" s="15">
        <v>12.096888</v>
      </c>
      <c r="D35" s="9" t="s">
        <v>245</v>
      </c>
      <c r="E35" s="9" t="s">
        <v>244</v>
      </c>
      <c r="F35" s="15">
        <v>12.096888</v>
      </c>
    </row>
    <row r="36" spans="1:6">
      <c r="A36" s="9" t="s">
        <v>246</v>
      </c>
      <c r="B36" s="9" t="s">
        <v>247</v>
      </c>
      <c r="C36" s="15">
        <v>0</v>
      </c>
      <c r="D36" s="9" t="s">
        <v>248</v>
      </c>
      <c r="E36" s="9" t="s">
        <v>249</v>
      </c>
      <c r="F36" s="15">
        <v>0</v>
      </c>
    </row>
    <row r="37" spans="1:6">
      <c r="A37" s="9"/>
      <c r="B37" s="9"/>
      <c r="C37" s="15"/>
      <c r="D37" s="9" t="s">
        <v>250</v>
      </c>
      <c r="E37" s="9" t="s">
        <v>251</v>
      </c>
      <c r="F37" s="15">
        <v>0</v>
      </c>
    </row>
    <row r="38" spans="1:6">
      <c r="A38" s="9"/>
      <c r="B38" s="9"/>
      <c r="C38" s="15"/>
      <c r="D38" s="9" t="s">
        <v>252</v>
      </c>
      <c r="E38" s="9" t="s">
        <v>253</v>
      </c>
      <c r="F38" s="15">
        <v>0</v>
      </c>
    </row>
    <row r="39" spans="1:6">
      <c r="A39" s="9" t="s">
        <v>254</v>
      </c>
      <c r="B39" s="9" t="s">
        <v>255</v>
      </c>
      <c r="C39" s="15">
        <v>0</v>
      </c>
      <c r="D39" s="9" t="s">
        <v>256</v>
      </c>
      <c r="E39" s="9" t="s">
        <v>257</v>
      </c>
      <c r="F39" s="15">
        <v>0</v>
      </c>
    </row>
    <row r="40" spans="1:6">
      <c r="A40" s="9"/>
      <c r="B40" s="9"/>
      <c r="C40" s="15"/>
      <c r="D40" s="9" t="s">
        <v>258</v>
      </c>
      <c r="E40" s="9" t="s">
        <v>255</v>
      </c>
      <c r="F40" s="15">
        <v>0</v>
      </c>
    </row>
    <row r="41" spans="1:6">
      <c r="A41" s="9" t="s">
        <v>259</v>
      </c>
      <c r="B41" s="31" t="s">
        <v>260</v>
      </c>
      <c r="C41" s="15">
        <v>9</v>
      </c>
      <c r="D41" s="9" t="s">
        <v>261</v>
      </c>
      <c r="E41" s="9" t="s">
        <v>260</v>
      </c>
      <c r="F41" s="15">
        <v>9</v>
      </c>
    </row>
    <row r="42" spans="1:6">
      <c r="A42" s="9" t="s">
        <v>262</v>
      </c>
      <c r="B42" s="9" t="s">
        <v>263</v>
      </c>
      <c r="C42" s="15">
        <v>0</v>
      </c>
      <c r="D42" s="9" t="s">
        <v>264</v>
      </c>
      <c r="E42" s="9" t="s">
        <v>263</v>
      </c>
      <c r="F42" s="15">
        <v>0</v>
      </c>
    </row>
    <row r="43" spans="1:6">
      <c r="A43" s="9" t="s">
        <v>265</v>
      </c>
      <c r="B43" s="9" t="s">
        <v>266</v>
      </c>
      <c r="C43" s="15">
        <v>7.52</v>
      </c>
      <c r="D43" s="9" t="s">
        <v>267</v>
      </c>
      <c r="E43" s="9" t="s">
        <v>266</v>
      </c>
      <c r="F43" s="15">
        <v>7.52</v>
      </c>
    </row>
    <row r="44" spans="1:6">
      <c r="A44" s="9" t="s">
        <v>268</v>
      </c>
      <c r="B44" s="9" t="s">
        <v>269</v>
      </c>
      <c r="C44" s="15">
        <v>5.4</v>
      </c>
      <c r="D44" s="9" t="s">
        <v>270</v>
      </c>
      <c r="E44" s="9" t="s">
        <v>269</v>
      </c>
      <c r="F44" s="15">
        <v>5.4</v>
      </c>
    </row>
    <row r="45" spans="1:6">
      <c r="A45" s="9" t="s">
        <v>271</v>
      </c>
      <c r="B45" s="9" t="s">
        <v>272</v>
      </c>
      <c r="C45" s="15">
        <v>0</v>
      </c>
      <c r="D45" s="9" t="s">
        <v>273</v>
      </c>
      <c r="E45" s="9" t="s">
        <v>272</v>
      </c>
      <c r="F45" s="15">
        <v>0</v>
      </c>
    </row>
    <row r="46" spans="1:6">
      <c r="A46" s="9">
        <v>505</v>
      </c>
      <c r="B46" s="9" t="s">
        <v>274</v>
      </c>
      <c r="C46" s="15">
        <v>334.572</v>
      </c>
      <c r="D46" s="9"/>
      <c r="E46" s="9" t="s">
        <v>275</v>
      </c>
      <c r="F46" s="15">
        <v>334.572</v>
      </c>
    </row>
    <row r="47" spans="1:6">
      <c r="A47" s="9" t="s">
        <v>276</v>
      </c>
      <c r="B47" s="9" t="s">
        <v>180</v>
      </c>
      <c r="C47" s="15">
        <v>334.572</v>
      </c>
      <c r="D47" s="9">
        <v>301</v>
      </c>
      <c r="E47" s="9" t="s">
        <v>180</v>
      </c>
      <c r="F47" s="15">
        <v>334.572</v>
      </c>
    </row>
    <row r="48" spans="1:6">
      <c r="A48" s="9"/>
      <c r="B48" s="9"/>
      <c r="C48" s="15"/>
      <c r="D48" s="9" t="s">
        <v>183</v>
      </c>
      <c r="E48" s="9" t="s">
        <v>184</v>
      </c>
      <c r="F48" s="15">
        <v>0</v>
      </c>
    </row>
    <row r="49" spans="1:6">
      <c r="A49" s="9"/>
      <c r="B49" s="9"/>
      <c r="C49" s="15"/>
      <c r="D49" s="9" t="s">
        <v>185</v>
      </c>
      <c r="E49" s="9" t="s">
        <v>186</v>
      </c>
      <c r="F49" s="15">
        <v>39.108</v>
      </c>
    </row>
    <row r="50" spans="1:6">
      <c r="A50" s="9"/>
      <c r="B50" s="9"/>
      <c r="C50" s="15"/>
      <c r="D50" s="9" t="s">
        <v>187</v>
      </c>
      <c r="E50" s="9" t="s">
        <v>188</v>
      </c>
      <c r="F50" s="15">
        <v>0</v>
      </c>
    </row>
    <row r="51" spans="1:6">
      <c r="A51" s="9"/>
      <c r="B51" s="9"/>
      <c r="C51" s="15"/>
      <c r="D51" s="9" t="s">
        <v>277</v>
      </c>
      <c r="E51" s="31" t="s">
        <v>278</v>
      </c>
      <c r="F51" s="15">
        <v>295.464</v>
      </c>
    </row>
    <row r="52" spans="1:6">
      <c r="A52" s="9"/>
      <c r="B52" s="9"/>
      <c r="C52" s="15"/>
      <c r="D52" s="9" t="s">
        <v>191</v>
      </c>
      <c r="E52" s="9" t="s">
        <v>192</v>
      </c>
      <c r="F52" s="15">
        <v>0</v>
      </c>
    </row>
    <row r="53" spans="1:6">
      <c r="A53" s="9"/>
      <c r="B53" s="9"/>
      <c r="C53" s="15"/>
      <c r="D53" s="9" t="s">
        <v>193</v>
      </c>
      <c r="E53" s="9" t="s">
        <v>194</v>
      </c>
      <c r="F53" s="15">
        <v>0</v>
      </c>
    </row>
    <row r="54" spans="1:6">
      <c r="A54" s="9"/>
      <c r="B54" s="9"/>
      <c r="C54" s="15"/>
      <c r="D54" s="9" t="s">
        <v>195</v>
      </c>
      <c r="E54" s="9" t="s">
        <v>196</v>
      </c>
      <c r="F54" s="15">
        <v>0</v>
      </c>
    </row>
    <row r="55" spans="1:6">
      <c r="A55" s="9"/>
      <c r="B55" s="9"/>
      <c r="C55" s="15"/>
      <c r="D55" s="9" t="s">
        <v>197</v>
      </c>
      <c r="E55" s="9" t="s">
        <v>198</v>
      </c>
      <c r="F55" s="15">
        <v>0</v>
      </c>
    </row>
    <row r="56" spans="1:6">
      <c r="A56" s="9"/>
      <c r="B56" s="9"/>
      <c r="C56" s="15"/>
      <c r="D56" s="9" t="s">
        <v>200</v>
      </c>
      <c r="E56" s="9" t="s">
        <v>138</v>
      </c>
      <c r="F56" s="15">
        <v>0</v>
      </c>
    </row>
    <row r="57" spans="1:6">
      <c r="A57" s="9"/>
      <c r="B57" s="9"/>
      <c r="C57" s="15"/>
      <c r="D57" s="9" t="s">
        <v>207</v>
      </c>
      <c r="E57" s="9" t="s">
        <v>202</v>
      </c>
      <c r="F57" s="15">
        <v>0</v>
      </c>
    </row>
    <row r="58" spans="1:6">
      <c r="A58" s="9" t="s">
        <v>279</v>
      </c>
      <c r="B58" s="9" t="s">
        <v>209</v>
      </c>
      <c r="C58" s="15">
        <v>0</v>
      </c>
      <c r="D58" s="9">
        <v>302</v>
      </c>
      <c r="E58" s="9" t="s">
        <v>209</v>
      </c>
      <c r="F58" s="15">
        <v>0</v>
      </c>
    </row>
    <row r="59" spans="1:6">
      <c r="A59" s="9"/>
      <c r="B59" s="9"/>
      <c r="C59" s="15"/>
      <c r="D59" s="9" t="s">
        <v>212</v>
      </c>
      <c r="E59" s="9" t="s">
        <v>213</v>
      </c>
      <c r="F59" s="15">
        <v>0</v>
      </c>
    </row>
    <row r="60" spans="1:6">
      <c r="A60" s="9"/>
      <c r="B60" s="9"/>
      <c r="C60" s="15"/>
      <c r="D60" s="9" t="s">
        <v>214</v>
      </c>
      <c r="E60" s="9" t="s">
        <v>215</v>
      </c>
      <c r="F60" s="15">
        <v>0</v>
      </c>
    </row>
    <row r="61" spans="1:6">
      <c r="A61" s="9"/>
      <c r="B61" s="9"/>
      <c r="C61" s="15"/>
      <c r="D61" s="9" t="s">
        <v>216</v>
      </c>
      <c r="E61" s="9" t="s">
        <v>217</v>
      </c>
      <c r="F61" s="15">
        <v>0</v>
      </c>
    </row>
    <row r="62" spans="1:6">
      <c r="A62" s="9"/>
      <c r="B62" s="9"/>
      <c r="C62" s="15"/>
      <c r="D62" s="9" t="s">
        <v>218</v>
      </c>
      <c r="E62" s="9" t="s">
        <v>219</v>
      </c>
      <c r="F62" s="15">
        <v>0</v>
      </c>
    </row>
    <row r="63" spans="1:6">
      <c r="A63" s="9"/>
      <c r="B63" s="9"/>
      <c r="C63" s="15"/>
      <c r="D63" s="9" t="s">
        <v>220</v>
      </c>
      <c r="E63" s="9" t="s">
        <v>221</v>
      </c>
      <c r="F63" s="15">
        <v>0</v>
      </c>
    </row>
    <row r="64" spans="1:6">
      <c r="A64" s="9"/>
      <c r="B64" s="9"/>
      <c r="C64" s="15"/>
      <c r="D64" s="9" t="s">
        <v>222</v>
      </c>
      <c r="E64" s="9" t="s">
        <v>223</v>
      </c>
      <c r="F64" s="15">
        <v>0</v>
      </c>
    </row>
    <row r="65" spans="1:6">
      <c r="A65" s="9"/>
      <c r="B65" s="9"/>
      <c r="C65" s="15"/>
      <c r="D65" s="9" t="s">
        <v>224</v>
      </c>
      <c r="E65" s="9" t="s">
        <v>225</v>
      </c>
      <c r="F65" s="15">
        <v>0</v>
      </c>
    </row>
    <row r="66" spans="1:6">
      <c r="A66" s="9"/>
      <c r="B66" s="9"/>
      <c r="C66" s="15"/>
      <c r="D66" s="9" t="s">
        <v>226</v>
      </c>
      <c r="E66" s="9" t="s">
        <v>227</v>
      </c>
      <c r="F66" s="15">
        <v>0</v>
      </c>
    </row>
    <row r="67" spans="1:6">
      <c r="A67" s="9"/>
      <c r="B67" s="9"/>
      <c r="C67" s="15"/>
      <c r="D67" s="9" t="s">
        <v>228</v>
      </c>
      <c r="E67" s="9" t="s">
        <v>229</v>
      </c>
      <c r="F67" s="15">
        <v>0</v>
      </c>
    </row>
    <row r="68" spans="1:6">
      <c r="A68" s="9"/>
      <c r="B68" s="9"/>
      <c r="C68" s="15"/>
      <c r="D68" s="9" t="s">
        <v>270</v>
      </c>
      <c r="E68" s="9" t="s">
        <v>269</v>
      </c>
      <c r="F68" s="15">
        <v>0</v>
      </c>
    </row>
    <row r="69" spans="1:6">
      <c r="A69" s="9"/>
      <c r="B69" s="9"/>
      <c r="C69" s="15"/>
      <c r="D69" s="9" t="s">
        <v>230</v>
      </c>
      <c r="E69" s="9" t="s">
        <v>231</v>
      </c>
      <c r="F69" s="15">
        <v>0</v>
      </c>
    </row>
    <row r="70" spans="1:6">
      <c r="A70" s="9"/>
      <c r="B70" s="9"/>
      <c r="C70" s="15"/>
      <c r="D70" s="9" t="s">
        <v>242</v>
      </c>
      <c r="E70" s="9" t="s">
        <v>241</v>
      </c>
      <c r="F70" s="15">
        <v>0</v>
      </c>
    </row>
    <row r="71" spans="1:6">
      <c r="A71" s="9"/>
      <c r="B71" s="9"/>
      <c r="C71" s="15"/>
      <c r="D71" s="9" t="s">
        <v>245</v>
      </c>
      <c r="E71" s="9" t="s">
        <v>244</v>
      </c>
      <c r="F71" s="15">
        <v>0</v>
      </c>
    </row>
    <row r="72" spans="1:6">
      <c r="A72" s="9"/>
      <c r="B72" s="9"/>
      <c r="C72" s="15"/>
      <c r="D72" s="9" t="s">
        <v>261</v>
      </c>
      <c r="E72" s="9" t="s">
        <v>260</v>
      </c>
      <c r="F72" s="15">
        <v>0</v>
      </c>
    </row>
    <row r="73" spans="1:6">
      <c r="A73" s="9"/>
      <c r="B73" s="9"/>
      <c r="C73" s="15"/>
      <c r="D73" s="9" t="s">
        <v>248</v>
      </c>
      <c r="E73" s="9" t="s">
        <v>249</v>
      </c>
      <c r="F73" s="15">
        <v>0</v>
      </c>
    </row>
    <row r="74" spans="1:6">
      <c r="A74" s="9"/>
      <c r="B74" s="9"/>
      <c r="C74" s="15"/>
      <c r="D74" s="9" t="s">
        <v>250</v>
      </c>
      <c r="E74" s="9" t="s">
        <v>251</v>
      </c>
      <c r="F74" s="15">
        <v>0</v>
      </c>
    </row>
    <row r="75" spans="1:6">
      <c r="A75" s="9"/>
      <c r="B75" s="9"/>
      <c r="C75" s="15"/>
      <c r="D75" s="9" t="s">
        <v>256</v>
      </c>
      <c r="E75" s="9" t="s">
        <v>257</v>
      </c>
      <c r="F75" s="15">
        <v>0</v>
      </c>
    </row>
    <row r="76" spans="1:6">
      <c r="A76" s="9"/>
      <c r="B76" s="9"/>
      <c r="C76" s="15"/>
      <c r="D76" s="9" t="s">
        <v>258</v>
      </c>
      <c r="E76" s="9" t="s">
        <v>255</v>
      </c>
      <c r="F76" s="15">
        <v>0</v>
      </c>
    </row>
    <row r="77" spans="1:6">
      <c r="A77" s="9"/>
      <c r="B77" s="9"/>
      <c r="C77" s="15"/>
      <c r="D77" s="9" t="s">
        <v>232</v>
      </c>
      <c r="E77" s="9" t="s">
        <v>233</v>
      </c>
      <c r="F77" s="15">
        <v>0</v>
      </c>
    </row>
    <row r="78" spans="1:6">
      <c r="A78" s="9"/>
      <c r="B78" s="9"/>
      <c r="C78" s="15"/>
      <c r="D78" s="9" t="s">
        <v>234</v>
      </c>
      <c r="E78" s="9" t="s">
        <v>235</v>
      </c>
      <c r="F78" s="15">
        <v>0</v>
      </c>
    </row>
    <row r="79" spans="1:6">
      <c r="A79" s="9"/>
      <c r="B79" s="9"/>
      <c r="C79" s="15"/>
      <c r="D79" s="9" t="s">
        <v>267</v>
      </c>
      <c r="E79" s="9" t="s">
        <v>266</v>
      </c>
      <c r="F79" s="15">
        <v>0</v>
      </c>
    </row>
    <row r="80" spans="1:6">
      <c r="A80" s="9"/>
      <c r="B80" s="9"/>
      <c r="C80" s="15"/>
      <c r="D80" s="9" t="s">
        <v>236</v>
      </c>
      <c r="E80" s="9" t="s">
        <v>237</v>
      </c>
      <c r="F80" s="15">
        <v>0</v>
      </c>
    </row>
    <row r="81" spans="1:6">
      <c r="A81" s="9"/>
      <c r="B81" s="9"/>
      <c r="C81" s="15"/>
      <c r="D81" s="9" t="s">
        <v>238</v>
      </c>
      <c r="E81" s="9" t="s">
        <v>239</v>
      </c>
      <c r="F81" s="15">
        <v>0</v>
      </c>
    </row>
    <row r="82" spans="1:6">
      <c r="A82" s="9"/>
      <c r="B82" s="9"/>
      <c r="C82" s="15"/>
      <c r="D82" s="9" t="s">
        <v>273</v>
      </c>
      <c r="E82" s="9" t="s">
        <v>272</v>
      </c>
      <c r="F82" s="15">
        <v>0</v>
      </c>
    </row>
    <row r="83" spans="1:6">
      <c r="A83" s="9">
        <v>509</v>
      </c>
      <c r="B83" s="9" t="s">
        <v>280</v>
      </c>
      <c r="C83" s="15">
        <v>204.954</v>
      </c>
      <c r="D83" s="9">
        <v>303</v>
      </c>
      <c r="E83" s="9" t="s">
        <v>280</v>
      </c>
      <c r="F83" s="15">
        <v>204.954</v>
      </c>
    </row>
    <row r="84" spans="1:6">
      <c r="A84" s="9" t="s">
        <v>281</v>
      </c>
      <c r="B84" s="9" t="s">
        <v>282</v>
      </c>
      <c r="C84" s="15">
        <v>42.7632</v>
      </c>
      <c r="D84" s="9" t="s">
        <v>283</v>
      </c>
      <c r="E84" s="9" t="s">
        <v>284</v>
      </c>
      <c r="F84" s="15">
        <v>42.7632</v>
      </c>
    </row>
    <row r="85" spans="1:6">
      <c r="A85" s="9" t="s">
        <v>285</v>
      </c>
      <c r="B85" s="9" t="s">
        <v>286</v>
      </c>
      <c r="C85" s="15">
        <v>162.1908</v>
      </c>
      <c r="D85" s="9" t="s">
        <v>287</v>
      </c>
      <c r="E85" s="9" t="s">
        <v>288</v>
      </c>
      <c r="F85" s="15">
        <v>0</v>
      </c>
    </row>
    <row r="86" spans="1:6">
      <c r="A86" s="9"/>
      <c r="B86" s="9"/>
      <c r="C86" s="15"/>
      <c r="D86" s="9" t="s">
        <v>289</v>
      </c>
      <c r="E86" s="9" t="s">
        <v>290</v>
      </c>
      <c r="F86" s="15">
        <v>162.1908</v>
      </c>
    </row>
  </sheetData>
  <mergeCells count="31">
    <mergeCell ref="A2:F2"/>
    <mergeCell ref="A3:E3"/>
    <mergeCell ref="A5:B5"/>
    <mergeCell ref="D5:E5"/>
    <mergeCell ref="A8:A10"/>
    <mergeCell ref="A11:A14"/>
    <mergeCell ref="A16:A18"/>
    <mergeCell ref="A20:A33"/>
    <mergeCell ref="A36:A38"/>
    <mergeCell ref="A39:A40"/>
    <mergeCell ref="A47:A57"/>
    <mergeCell ref="A58:A82"/>
    <mergeCell ref="A85:A86"/>
    <mergeCell ref="B8:B10"/>
    <mergeCell ref="B11:B14"/>
    <mergeCell ref="B16:B18"/>
    <mergeCell ref="B20:B33"/>
    <mergeCell ref="B36:B38"/>
    <mergeCell ref="B39:B40"/>
    <mergeCell ref="B47:B57"/>
    <mergeCell ref="B58:B82"/>
    <mergeCell ref="B85:B86"/>
    <mergeCell ref="C8:C10"/>
    <mergeCell ref="C11:C14"/>
    <mergeCell ref="C16:C18"/>
    <mergeCell ref="C20:C33"/>
    <mergeCell ref="C36:C38"/>
    <mergeCell ref="C39:C40"/>
    <mergeCell ref="C47:C57"/>
    <mergeCell ref="C58:C82"/>
    <mergeCell ref="C85:C86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workbookViewId="0">
      <selection activeCell="D9" sqref="D9"/>
    </sheetView>
  </sheetViews>
  <sheetFormatPr defaultColWidth="10" defaultRowHeight="13.5" outlineLevelCol="6"/>
  <cols>
    <col min="1" max="1" width="30.775" customWidth="1"/>
    <col min="2" max="7" width="17.95" customWidth="1"/>
    <col min="8" max="8" width="9.76666666666667" customWidth="1"/>
  </cols>
  <sheetData>
    <row r="1" customFormat="1" spans="1:1">
      <c r="A1" t="s">
        <v>291</v>
      </c>
    </row>
    <row r="2" customFormat="1" ht="22.75" customHeight="1" spans="1:7">
      <c r="A2" s="13" t="s">
        <v>292</v>
      </c>
      <c r="B2" s="13"/>
      <c r="C2" s="13"/>
      <c r="D2" s="13"/>
      <c r="E2" s="13"/>
      <c r="F2" s="13"/>
      <c r="G2" s="13"/>
    </row>
    <row r="3" customFormat="1" ht="22.75" customHeight="1" spans="1:7">
      <c r="A3" s="13"/>
      <c r="B3" s="18"/>
      <c r="C3" s="18"/>
      <c r="D3" s="18"/>
      <c r="E3" s="18"/>
      <c r="F3" s="18"/>
      <c r="G3" s="3" t="s">
        <v>9</v>
      </c>
    </row>
    <row r="4" customFormat="1" ht="39.15" customHeight="1" spans="1:7">
      <c r="A4" s="19" t="s">
        <v>157</v>
      </c>
      <c r="B4" s="20" t="s">
        <v>293</v>
      </c>
      <c r="C4" s="14" t="s">
        <v>294</v>
      </c>
      <c r="D4" s="14" t="s">
        <v>295</v>
      </c>
      <c r="E4" s="14" t="s">
        <v>296</v>
      </c>
      <c r="F4" s="14" t="s">
        <v>297</v>
      </c>
      <c r="G4" s="14" t="s">
        <v>68</v>
      </c>
    </row>
    <row r="5" customFormat="1" ht="24" customHeight="1" spans="1:7">
      <c r="A5" s="21" t="s">
        <v>62</v>
      </c>
      <c r="B5" s="17">
        <f t="shared" ref="B5:F5" si="0">SUM(B6:B8)</f>
        <v>9</v>
      </c>
      <c r="C5" s="17">
        <f t="shared" si="0"/>
        <v>16.52</v>
      </c>
      <c r="D5" s="22" t="e">
        <f t="shared" si="0"/>
        <v>#DIV/0!</v>
      </c>
      <c r="E5" s="16" t="s">
        <v>298</v>
      </c>
      <c r="F5" s="22">
        <f>SUM(F6:F8)</f>
        <v>0.00141636513022956</v>
      </c>
      <c r="G5" s="16"/>
    </row>
    <row r="6" customFormat="1" ht="22" customHeight="1" spans="1:7">
      <c r="A6" s="16" t="s">
        <v>299</v>
      </c>
      <c r="B6" s="17">
        <v>0</v>
      </c>
      <c r="C6" s="17">
        <v>0</v>
      </c>
      <c r="D6" s="22">
        <v>0</v>
      </c>
      <c r="E6" s="16" t="s">
        <v>300</v>
      </c>
      <c r="F6" s="22">
        <v>0</v>
      </c>
      <c r="G6" s="23" t="s">
        <v>301</v>
      </c>
    </row>
    <row r="7" customFormat="1" ht="26" customHeight="1" spans="1:7">
      <c r="A7" s="16" t="s">
        <v>302</v>
      </c>
      <c r="B7" s="17">
        <v>9</v>
      </c>
      <c r="C7" s="17">
        <v>9</v>
      </c>
      <c r="D7" s="22">
        <f>(C7-B7)/B7*100%</f>
        <v>0</v>
      </c>
      <c r="E7" s="16" t="s">
        <v>298</v>
      </c>
      <c r="F7" s="22">
        <f>9/表5!E6</f>
        <v>0.000771627543571515</v>
      </c>
      <c r="G7" s="16"/>
    </row>
    <row r="8" customFormat="1" ht="17.05" customHeight="1" spans="1:7">
      <c r="A8" s="16" t="s">
        <v>303</v>
      </c>
      <c r="B8" s="24">
        <v>0</v>
      </c>
      <c r="C8" s="24">
        <v>7.52</v>
      </c>
      <c r="D8" s="22" t="e">
        <f>(B8-C8)/B8*100%</f>
        <v>#DIV/0!</v>
      </c>
      <c r="E8" s="16" t="s">
        <v>300</v>
      </c>
      <c r="F8" s="22">
        <f>SUM(F9:F10)</f>
        <v>0.000644737586658047</v>
      </c>
      <c r="G8" s="23"/>
    </row>
    <row r="9" customFormat="1" ht="17.05" customHeight="1" spans="1:7">
      <c r="A9" s="16" t="s">
        <v>304</v>
      </c>
      <c r="B9" s="24">
        <v>0</v>
      </c>
      <c r="C9" s="24">
        <v>7.52</v>
      </c>
      <c r="D9" s="22" t="e">
        <f>(B9-C9)/B9*100%</f>
        <v>#DIV/0!</v>
      </c>
      <c r="E9" s="16" t="s">
        <v>305</v>
      </c>
      <c r="F9" s="22">
        <v>0.000644737586658047</v>
      </c>
      <c r="G9" s="16"/>
    </row>
    <row r="10" customFormat="1" ht="17.05" customHeight="1" spans="1:7">
      <c r="A10" s="16" t="s">
        <v>306</v>
      </c>
      <c r="B10" s="24">
        <v>0</v>
      </c>
      <c r="C10" s="24">
        <v>0</v>
      </c>
      <c r="D10" s="22">
        <v>0</v>
      </c>
      <c r="E10" s="16" t="s">
        <v>300</v>
      </c>
      <c r="F10" s="22">
        <v>0</v>
      </c>
      <c r="G10" s="16"/>
    </row>
    <row r="11" spans="1:1">
      <c r="A11" t="s">
        <v>307</v>
      </c>
    </row>
  </sheetData>
  <mergeCells count="1">
    <mergeCell ref="A2:G2"/>
  </mergeCells>
  <pageMargins left="0.75" right="0.75" top="1" bottom="1" header="0.5" footer="0.5"/>
  <pageSetup paperSize="9" scale="9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0"/>
  <sheetViews>
    <sheetView tabSelected="1" workbookViewId="0">
      <selection activeCell="B15" sqref="B15:C15"/>
    </sheetView>
  </sheetViews>
  <sheetFormatPr defaultColWidth="10" defaultRowHeight="13.5" outlineLevelCol="3"/>
  <cols>
    <col min="1" max="1" width="17.95" customWidth="1"/>
    <col min="2" max="2" width="30.775" customWidth="1"/>
    <col min="3" max="4" width="17.95" customWidth="1"/>
    <col min="5" max="5" width="9.76666666666667" customWidth="1"/>
  </cols>
  <sheetData>
    <row r="1" spans="1:1">
      <c r="A1" t="s">
        <v>308</v>
      </c>
    </row>
    <row r="2" customFormat="1" ht="22.75" customHeight="1" spans="1:4">
      <c r="A2" s="13" t="s">
        <v>309</v>
      </c>
      <c r="B2" s="13"/>
      <c r="C2" s="13"/>
      <c r="D2" s="13"/>
    </row>
    <row r="3" customFormat="1" ht="15.65" customHeight="1" spans="4:4">
      <c r="D3" s="3" t="s">
        <v>9</v>
      </c>
    </row>
    <row r="4" customFormat="1" ht="30.15" customHeight="1" spans="1:4">
      <c r="A4" s="14" t="s">
        <v>310</v>
      </c>
      <c r="B4" s="14" t="s">
        <v>311</v>
      </c>
      <c r="C4" s="14" t="s">
        <v>176</v>
      </c>
      <c r="D4" s="14" t="s">
        <v>68</v>
      </c>
    </row>
    <row r="5" customFormat="1" ht="14.3" customHeight="1" spans="1:4">
      <c r="A5" s="9" t="s">
        <v>212</v>
      </c>
      <c r="B5" s="9" t="s">
        <v>213</v>
      </c>
      <c r="C5" s="15">
        <f>124.71-7.52</f>
        <v>117.19</v>
      </c>
      <c r="D5" s="16"/>
    </row>
    <row r="6" customFormat="1" ht="14.3" customHeight="1" spans="1:4">
      <c r="A6" s="9" t="s">
        <v>214</v>
      </c>
      <c r="B6" s="9" t="s">
        <v>215</v>
      </c>
      <c r="C6" s="15">
        <v>5.4</v>
      </c>
      <c r="D6" s="16"/>
    </row>
    <row r="7" customFormat="1" ht="14.3" customHeight="1" spans="1:4">
      <c r="A7" s="9" t="s">
        <v>218</v>
      </c>
      <c r="B7" s="9" t="s">
        <v>219</v>
      </c>
      <c r="C7" s="15">
        <v>1.35</v>
      </c>
      <c r="D7" s="16"/>
    </row>
    <row r="8" customFormat="1" ht="14.3" customHeight="1" spans="1:4">
      <c r="A8" s="9" t="s">
        <v>220</v>
      </c>
      <c r="B8" s="9" t="s">
        <v>221</v>
      </c>
      <c r="C8" s="15">
        <v>5.4</v>
      </c>
      <c r="D8" s="16"/>
    </row>
    <row r="9" customFormat="1" ht="14.3" customHeight="1" spans="1:4">
      <c r="A9" s="9" t="s">
        <v>222</v>
      </c>
      <c r="B9" s="9" t="s">
        <v>223</v>
      </c>
      <c r="C9" s="15">
        <v>12.96</v>
      </c>
      <c r="D9" s="16"/>
    </row>
    <row r="10" customFormat="1" ht="14.3" customHeight="1" spans="1:4">
      <c r="A10" s="9" t="s">
        <v>228</v>
      </c>
      <c r="B10" s="9" t="s">
        <v>229</v>
      </c>
      <c r="C10" s="15">
        <v>2.7</v>
      </c>
      <c r="D10" s="16"/>
    </row>
    <row r="11" customFormat="1" ht="14.3" customHeight="1" spans="1:4">
      <c r="A11" s="9" t="s">
        <v>232</v>
      </c>
      <c r="B11" s="9" t="s">
        <v>233</v>
      </c>
      <c r="C11" s="15">
        <v>16.438843</v>
      </c>
      <c r="D11" s="16"/>
    </row>
    <row r="12" customFormat="1" ht="14.3" customHeight="1" spans="1:4">
      <c r="A12" s="9" t="s">
        <v>234</v>
      </c>
      <c r="B12" s="9" t="s">
        <v>235</v>
      </c>
      <c r="C12" s="15">
        <v>26.881521</v>
      </c>
      <c r="D12" s="16"/>
    </row>
    <row r="13" customFormat="1" ht="14.3" customHeight="1" spans="1:4">
      <c r="A13" s="9" t="s">
        <v>236</v>
      </c>
      <c r="B13" s="9" t="s">
        <v>237</v>
      </c>
      <c r="C13" s="15">
        <v>12.312</v>
      </c>
      <c r="D13" s="16"/>
    </row>
    <row r="14" customFormat="1" ht="14.3" customHeight="1" spans="1:4">
      <c r="A14" s="9" t="s">
        <v>245</v>
      </c>
      <c r="B14" s="9" t="s">
        <v>244</v>
      </c>
      <c r="C14" s="15">
        <v>12.096888</v>
      </c>
      <c r="D14" s="16"/>
    </row>
    <row r="15" customFormat="1" ht="14.3" customHeight="1" spans="1:4">
      <c r="A15" s="9" t="s">
        <v>267</v>
      </c>
      <c r="B15" s="9" t="s">
        <v>266</v>
      </c>
      <c r="C15" s="15">
        <v>7.52</v>
      </c>
      <c r="D15" s="16"/>
    </row>
    <row r="16" customFormat="1" ht="14.3" customHeight="1" spans="1:4">
      <c r="A16" s="9" t="s">
        <v>261</v>
      </c>
      <c r="B16" s="9" t="s">
        <v>260</v>
      </c>
      <c r="C16" s="15">
        <v>9</v>
      </c>
      <c r="D16" s="16"/>
    </row>
    <row r="17" customFormat="1" ht="14.3" customHeight="1" spans="1:4">
      <c r="A17" s="9" t="s">
        <v>270</v>
      </c>
      <c r="B17" s="9" t="s">
        <v>269</v>
      </c>
      <c r="C17" s="15">
        <v>5.4</v>
      </c>
      <c r="D17" s="16"/>
    </row>
    <row r="18" customFormat="1" ht="12" customHeight="1" spans="1:4">
      <c r="A18" s="14"/>
      <c r="B18" s="16"/>
      <c r="C18" s="17"/>
      <c r="D18" s="16"/>
    </row>
    <row r="19" customFormat="1" ht="14.3" customHeight="1" spans="1:4">
      <c r="A19" s="14"/>
      <c r="B19" s="16"/>
      <c r="C19" s="17"/>
      <c r="D19" s="16"/>
    </row>
    <row r="20" customFormat="1" ht="14.3" customHeight="1" spans="1:4">
      <c r="A20" s="4" t="s">
        <v>62</v>
      </c>
      <c r="B20" s="4"/>
      <c r="C20" s="17">
        <f>SUM(C5:C19)</f>
        <v>234.649252</v>
      </c>
      <c r="D20" s="16"/>
    </row>
  </sheetData>
  <mergeCells count="2">
    <mergeCell ref="A2:D2"/>
    <mergeCell ref="A20:B20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D9" sqref="D9"/>
    </sheetView>
  </sheetViews>
  <sheetFormatPr defaultColWidth="10" defaultRowHeight="13.5" outlineLevelCol="7"/>
  <cols>
    <col min="1" max="3" width="7.69166666666667" customWidth="1"/>
    <col min="4" max="4" width="30.775" customWidth="1"/>
    <col min="5" max="7" width="17.95" customWidth="1"/>
    <col min="8" max="8" width="15.3833333333333" customWidth="1"/>
    <col min="9" max="9" width="9.76666666666667" customWidth="1"/>
  </cols>
  <sheetData>
    <row r="1" customFormat="1" spans="1:1">
      <c r="A1" t="s">
        <v>312</v>
      </c>
    </row>
    <row r="2" customFormat="1" ht="22.75" customHeight="1" spans="1:8">
      <c r="A2" s="2" t="s">
        <v>313</v>
      </c>
      <c r="B2" s="2"/>
      <c r="C2" s="2"/>
      <c r="D2" s="2"/>
      <c r="E2" s="2"/>
      <c r="F2" s="2"/>
      <c r="G2" s="2"/>
      <c r="H2" s="2"/>
    </row>
    <row r="3" customFormat="1" ht="15.65" customHeight="1" spans="8:8">
      <c r="H3" s="3" t="s">
        <v>9</v>
      </c>
    </row>
    <row r="4" s="1" customFormat="1" ht="30.15" customHeight="1" spans="1:8">
      <c r="A4" s="4" t="s">
        <v>60</v>
      </c>
      <c r="B4" s="4"/>
      <c r="C4" s="4"/>
      <c r="D4" s="4" t="s">
        <v>61</v>
      </c>
      <c r="E4" s="4" t="s">
        <v>152</v>
      </c>
      <c r="F4" s="4" t="s">
        <v>152</v>
      </c>
      <c r="G4" s="4"/>
      <c r="H4" s="4" t="s">
        <v>68</v>
      </c>
    </row>
    <row r="5" s="1" customFormat="1" ht="14.3" customHeight="1" spans="1:8">
      <c r="A5" s="4"/>
      <c r="B5" s="4"/>
      <c r="C5" s="4"/>
      <c r="D5" s="4"/>
      <c r="E5" s="4" t="s">
        <v>62</v>
      </c>
      <c r="F5" s="4" t="s">
        <v>151</v>
      </c>
      <c r="G5" s="4" t="s">
        <v>152</v>
      </c>
      <c r="H5" s="4"/>
    </row>
    <row r="6" customFormat="1" ht="24" customHeight="1" spans="1:8">
      <c r="A6" s="5" t="s">
        <v>69</v>
      </c>
      <c r="B6" s="5" t="s">
        <v>70</v>
      </c>
      <c r="C6" s="6" t="s">
        <v>71</v>
      </c>
      <c r="D6" s="5" t="s">
        <v>62</v>
      </c>
      <c r="E6" s="7">
        <v>1.14</v>
      </c>
      <c r="F6" s="7">
        <v>0</v>
      </c>
      <c r="G6" s="7">
        <v>1.14</v>
      </c>
      <c r="H6" s="8" t="s">
        <v>1</v>
      </c>
    </row>
    <row r="7" spans="1:8">
      <c r="A7" s="9">
        <v>229</v>
      </c>
      <c r="B7" s="9"/>
      <c r="C7" s="9"/>
      <c r="D7" s="9" t="s">
        <v>141</v>
      </c>
      <c r="E7" s="10">
        <v>1.14</v>
      </c>
      <c r="F7" s="10">
        <v>0</v>
      </c>
      <c r="G7" s="10">
        <v>1.14</v>
      </c>
      <c r="H7" s="11">
        <v>0</v>
      </c>
    </row>
    <row r="8" spans="1:8">
      <c r="A8" s="9"/>
      <c r="B8" s="9">
        <v>22960</v>
      </c>
      <c r="C8" s="9"/>
      <c r="D8" s="9" t="s">
        <v>142</v>
      </c>
      <c r="E8" s="10">
        <v>1.14</v>
      </c>
      <c r="F8" s="10">
        <v>0</v>
      </c>
      <c r="G8" s="10">
        <v>1.14</v>
      </c>
      <c r="H8" s="12"/>
    </row>
    <row r="9" spans="1:8">
      <c r="A9" s="9"/>
      <c r="B9" s="9"/>
      <c r="C9" s="9">
        <v>2296002</v>
      </c>
      <c r="D9" s="9" t="s">
        <v>143</v>
      </c>
      <c r="E9" s="10">
        <v>1.14</v>
      </c>
      <c r="F9" s="10">
        <v>0</v>
      </c>
      <c r="G9" s="10">
        <v>1.14</v>
      </c>
      <c r="H9" s="12"/>
    </row>
  </sheetData>
  <mergeCells count="5">
    <mergeCell ref="A2:H2"/>
    <mergeCell ref="F4:G4"/>
    <mergeCell ref="D4:D5"/>
    <mergeCell ref="H4:H5"/>
    <mergeCell ref="A4:C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财务室</cp:lastModifiedBy>
  <dcterms:created xsi:type="dcterms:W3CDTF">2022-03-02T03:08:00Z</dcterms:created>
  <dcterms:modified xsi:type="dcterms:W3CDTF">2025-04-02T02:47:42Z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EECBAD2EAD9B46D6A8221BF07C75A26D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