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204" activeTab="7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11" r:id="rId7"/>
    <sheet name="表7" sheetId="8" r:id="rId8"/>
    <sheet name="表8" sheetId="9" r:id="rId9"/>
    <sheet name="表9" sheetId="10" r:id="rId10"/>
  </sheets>
  <definedNames>
    <definedName name="_xlnm._FilterDatabase" localSheetId="2" hidden="1">表2!$A$5:$L$94</definedName>
    <definedName name="_xlnm._FilterDatabase" localSheetId="3" hidden="1">表3!$A$5:$R$94</definedName>
    <definedName name="_xlnm._FilterDatabase" localSheetId="5" hidden="1">表5!$A$4:$H$48</definedName>
    <definedName name="_xlnm.Print_Titles" localSheetId="2">表2!$1:$5</definedName>
    <definedName name="_xlnm.Print_Titles" localSheetId="3">表3!$1:$5</definedName>
    <definedName name="_xlnm.Print_Titles" localSheetId="5">表5!$1:$5</definedName>
    <definedName name="_xlnm.Print_Titles" localSheetId="6">表6!$1:$4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H40" i="3"/>
  <c r="I40" i="3"/>
  <c r="J40" i="3"/>
  <c r="K40" i="3"/>
  <c r="F40" i="3"/>
  <c r="G41" i="3"/>
  <c r="H41" i="3"/>
  <c r="I41" i="3"/>
  <c r="J41" i="3"/>
  <c r="K41" i="3"/>
  <c r="F41" i="3"/>
  <c r="G55" i="3"/>
  <c r="H55" i="3"/>
  <c r="I55" i="3"/>
  <c r="J55" i="3"/>
  <c r="K55" i="3"/>
  <c r="F55" i="3"/>
  <c r="G63" i="3"/>
  <c r="E63" i="3" s="1"/>
  <c r="H63" i="3"/>
  <c r="I63" i="3"/>
  <c r="J63" i="3"/>
  <c r="K63" i="3"/>
  <c r="F63" i="3"/>
  <c r="G75" i="3"/>
  <c r="H75" i="3"/>
  <c r="I75" i="3"/>
  <c r="I67" i="3" s="1"/>
  <c r="J75" i="3"/>
  <c r="K75" i="3"/>
  <c r="F75" i="3"/>
  <c r="G40" i="4"/>
  <c r="H40" i="4"/>
  <c r="I40" i="4"/>
  <c r="J40" i="4"/>
  <c r="K40" i="4"/>
  <c r="L40" i="4"/>
  <c r="M40" i="4"/>
  <c r="N40" i="4"/>
  <c r="O40" i="4"/>
  <c r="P40" i="4"/>
  <c r="Q40" i="4"/>
  <c r="F40" i="4"/>
  <c r="G41" i="4"/>
  <c r="H41" i="4"/>
  <c r="I41" i="4"/>
  <c r="J41" i="4"/>
  <c r="K41" i="4"/>
  <c r="L41" i="4"/>
  <c r="M41" i="4"/>
  <c r="N41" i="4"/>
  <c r="O41" i="4"/>
  <c r="P41" i="4"/>
  <c r="Q41" i="4"/>
  <c r="F41" i="4"/>
  <c r="G55" i="4"/>
  <c r="H55" i="4"/>
  <c r="I55" i="4"/>
  <c r="J55" i="4"/>
  <c r="K55" i="4"/>
  <c r="L55" i="4"/>
  <c r="M55" i="4"/>
  <c r="N55" i="4"/>
  <c r="O55" i="4"/>
  <c r="P55" i="4"/>
  <c r="Q55" i="4"/>
  <c r="F55" i="4"/>
  <c r="G63" i="4"/>
  <c r="E63" i="4" s="1"/>
  <c r="H63" i="4"/>
  <c r="I63" i="4"/>
  <c r="J63" i="4"/>
  <c r="K63" i="4"/>
  <c r="L63" i="4"/>
  <c r="M63" i="4"/>
  <c r="N63" i="4"/>
  <c r="O63" i="4"/>
  <c r="P63" i="4"/>
  <c r="Q63" i="4"/>
  <c r="F63" i="4"/>
  <c r="G75" i="4"/>
  <c r="H75" i="4"/>
  <c r="I75" i="4"/>
  <c r="J75" i="4"/>
  <c r="K75" i="4"/>
  <c r="L75" i="4"/>
  <c r="M75" i="4"/>
  <c r="M67" i="4" s="1"/>
  <c r="N75" i="4"/>
  <c r="O75" i="4"/>
  <c r="P75" i="4"/>
  <c r="Q75" i="4"/>
  <c r="F75" i="4"/>
  <c r="C20" i="9"/>
  <c r="F10" i="8"/>
  <c r="F9" i="8"/>
  <c r="D9" i="8"/>
  <c r="F8" i="8"/>
  <c r="D8" i="8"/>
  <c r="C8" i="8"/>
  <c r="B8" i="8"/>
  <c r="F7" i="8"/>
  <c r="D7" i="8"/>
  <c r="F6" i="8"/>
  <c r="F5" i="8"/>
  <c r="D5" i="8"/>
  <c r="C5" i="8"/>
  <c r="B5" i="8"/>
  <c r="F39" i="11"/>
  <c r="C39" i="11"/>
  <c r="F37" i="11"/>
  <c r="F31" i="11"/>
  <c r="C31" i="11"/>
  <c r="F16" i="11"/>
  <c r="C16" i="11"/>
  <c r="F6" i="11"/>
  <c r="C6" i="11"/>
  <c r="F5" i="11"/>
  <c r="C5" i="11"/>
  <c r="E59" i="6"/>
  <c r="G58" i="6"/>
  <c r="F58" i="6"/>
  <c r="E58" i="6"/>
  <c r="G57" i="6"/>
  <c r="F57" i="6"/>
  <c r="E57" i="6"/>
  <c r="E56" i="6"/>
  <c r="E55" i="6"/>
  <c r="G54" i="6"/>
  <c r="F54" i="6"/>
  <c r="E54" i="6"/>
  <c r="E53" i="6"/>
  <c r="G52" i="6"/>
  <c r="F52" i="6"/>
  <c r="E52" i="6"/>
  <c r="G51" i="6"/>
  <c r="F51" i="6"/>
  <c r="E51" i="6"/>
  <c r="E50" i="6"/>
  <c r="G49" i="6"/>
  <c r="F49" i="6"/>
  <c r="E49" i="6"/>
  <c r="E48" i="6"/>
  <c r="G47" i="6"/>
  <c r="F47" i="6"/>
  <c r="E47" i="6"/>
  <c r="G46" i="6"/>
  <c r="F46" i="6"/>
  <c r="E46" i="6"/>
  <c r="E45" i="6"/>
  <c r="G44" i="6"/>
  <c r="F44" i="6"/>
  <c r="E44" i="6"/>
  <c r="E43" i="6"/>
  <c r="E42" i="6"/>
  <c r="G41" i="6"/>
  <c r="F41" i="6"/>
  <c r="E41" i="6"/>
  <c r="G40" i="6"/>
  <c r="F40" i="6"/>
  <c r="E40" i="6"/>
  <c r="E39" i="6"/>
  <c r="G38" i="6"/>
  <c r="F38" i="6"/>
  <c r="E38" i="6"/>
  <c r="G37" i="6"/>
  <c r="F37" i="6"/>
  <c r="E37" i="6"/>
  <c r="E36" i="6"/>
  <c r="E35" i="6"/>
  <c r="G34" i="6"/>
  <c r="F34" i="6"/>
  <c r="E34" i="6"/>
  <c r="G33" i="6"/>
  <c r="F33" i="6"/>
  <c r="E33" i="6"/>
  <c r="E32" i="6"/>
  <c r="G31" i="6"/>
  <c r="F31" i="6"/>
  <c r="E31" i="6"/>
  <c r="E30" i="6"/>
  <c r="G29" i="6"/>
  <c r="F29" i="6"/>
  <c r="E29" i="6"/>
  <c r="E28" i="6"/>
  <c r="G27" i="6"/>
  <c r="F27" i="6"/>
  <c r="E27" i="6"/>
  <c r="G26" i="6"/>
  <c r="F26" i="6"/>
  <c r="E26" i="6"/>
  <c r="E25" i="6"/>
  <c r="G24" i="6"/>
  <c r="F24" i="6"/>
  <c r="E24" i="6"/>
  <c r="G23" i="6"/>
  <c r="F23" i="6"/>
  <c r="E23" i="6"/>
  <c r="E22" i="6"/>
  <c r="G21" i="6"/>
  <c r="F21" i="6"/>
  <c r="E21" i="6"/>
  <c r="G20" i="6"/>
  <c r="F20" i="6"/>
  <c r="E20" i="6"/>
  <c r="E19" i="6"/>
  <c r="G18" i="6"/>
  <c r="F18" i="6"/>
  <c r="E18" i="6"/>
  <c r="G17" i="6"/>
  <c r="F17" i="6"/>
  <c r="E17" i="6"/>
  <c r="E16" i="6"/>
  <c r="G15" i="6"/>
  <c r="F15" i="6"/>
  <c r="E15" i="6"/>
  <c r="E14" i="6"/>
  <c r="G13" i="6"/>
  <c r="F13" i="6"/>
  <c r="E13" i="6"/>
  <c r="E12" i="6"/>
  <c r="E11" i="6"/>
  <c r="E10" i="6"/>
  <c r="E9" i="6"/>
  <c r="G8" i="6"/>
  <c r="F8" i="6"/>
  <c r="E8" i="6"/>
  <c r="G7" i="6"/>
  <c r="F7" i="6"/>
  <c r="E7" i="6"/>
  <c r="G6" i="6"/>
  <c r="F6" i="6"/>
  <c r="E6" i="6"/>
  <c r="D40" i="5"/>
  <c r="B40" i="5"/>
  <c r="D37" i="5"/>
  <c r="B35" i="5"/>
  <c r="B6" i="5"/>
  <c r="E94" i="4"/>
  <c r="Q93" i="4"/>
  <c r="Q92" i="4" s="1"/>
  <c r="P93" i="4"/>
  <c r="O93" i="4"/>
  <c r="O92" i="4" s="1"/>
  <c r="N93" i="4"/>
  <c r="N92" i="4" s="1"/>
  <c r="M93" i="4"/>
  <c r="M92" i="4" s="1"/>
  <c r="L93" i="4"/>
  <c r="K93" i="4"/>
  <c r="J93" i="4"/>
  <c r="J92" i="4" s="1"/>
  <c r="I93" i="4"/>
  <c r="I92" i="4" s="1"/>
  <c r="H93" i="4"/>
  <c r="G93" i="4"/>
  <c r="F93" i="4"/>
  <c r="E93" i="4" s="1"/>
  <c r="P92" i="4"/>
  <c r="L92" i="4"/>
  <c r="K92" i="4"/>
  <c r="H92" i="4"/>
  <c r="G92" i="4"/>
  <c r="E91" i="4"/>
  <c r="E90" i="4"/>
  <c r="Q89" i="4"/>
  <c r="Q86" i="4" s="1"/>
  <c r="P89" i="4"/>
  <c r="O89" i="4"/>
  <c r="N89" i="4"/>
  <c r="M89" i="4"/>
  <c r="M86" i="4" s="1"/>
  <c r="L89" i="4"/>
  <c r="K89" i="4"/>
  <c r="J89" i="4"/>
  <c r="I89" i="4"/>
  <c r="I86" i="4" s="1"/>
  <c r="H89" i="4"/>
  <c r="G89" i="4"/>
  <c r="F89" i="4"/>
  <c r="E88" i="4"/>
  <c r="Q87" i="4"/>
  <c r="P87" i="4"/>
  <c r="O87" i="4"/>
  <c r="O86" i="4" s="1"/>
  <c r="N87" i="4"/>
  <c r="M87" i="4"/>
  <c r="L87" i="4"/>
  <c r="K87" i="4"/>
  <c r="K86" i="4" s="1"/>
  <c r="J87" i="4"/>
  <c r="I87" i="4"/>
  <c r="H87" i="4"/>
  <c r="G87" i="4"/>
  <c r="F87" i="4"/>
  <c r="L86" i="4"/>
  <c r="E85" i="4"/>
  <c r="E84" i="4"/>
  <c r="Q83" i="4"/>
  <c r="P83" i="4"/>
  <c r="O83" i="4"/>
  <c r="O82" i="4" s="1"/>
  <c r="N83" i="4"/>
  <c r="M83" i="4"/>
  <c r="L83" i="4"/>
  <c r="L82" i="4" s="1"/>
  <c r="K83" i="4"/>
  <c r="K82" i="4" s="1"/>
  <c r="J83" i="4"/>
  <c r="J82" i="4" s="1"/>
  <c r="I83" i="4"/>
  <c r="H83" i="4"/>
  <c r="G83" i="4"/>
  <c r="E83" i="4" s="1"/>
  <c r="F83" i="4"/>
  <c r="F82" i="4" s="1"/>
  <c r="Q82" i="4"/>
  <c r="P82" i="4"/>
  <c r="N82" i="4"/>
  <c r="M82" i="4"/>
  <c r="I82" i="4"/>
  <c r="H82" i="4"/>
  <c r="E81" i="4"/>
  <c r="Q80" i="4"/>
  <c r="P80" i="4"/>
  <c r="O80" i="4"/>
  <c r="N80" i="4"/>
  <c r="M80" i="4"/>
  <c r="L80" i="4"/>
  <c r="K80" i="4"/>
  <c r="J80" i="4"/>
  <c r="I80" i="4"/>
  <c r="H80" i="4"/>
  <c r="G80" i="4"/>
  <c r="F80" i="4"/>
  <c r="E79" i="4"/>
  <c r="E78" i="4"/>
  <c r="Q77" i="4"/>
  <c r="P77" i="4"/>
  <c r="O77" i="4"/>
  <c r="N77" i="4"/>
  <c r="M77" i="4"/>
  <c r="L77" i="4"/>
  <c r="K77" i="4"/>
  <c r="J77" i="4"/>
  <c r="I77" i="4"/>
  <c r="H77" i="4"/>
  <c r="G77" i="4"/>
  <c r="F77" i="4"/>
  <c r="E76" i="4"/>
  <c r="E74" i="4"/>
  <c r="E73" i="4"/>
  <c r="E72" i="4"/>
  <c r="Q71" i="4"/>
  <c r="P71" i="4"/>
  <c r="O71" i="4"/>
  <c r="N71" i="4"/>
  <c r="M71" i="4"/>
  <c r="L71" i="4"/>
  <c r="K71" i="4"/>
  <c r="J71" i="4"/>
  <c r="I71" i="4"/>
  <c r="H71" i="4"/>
  <c r="E71" i="4" s="1"/>
  <c r="G71" i="4"/>
  <c r="F71" i="4"/>
  <c r="E70" i="4"/>
  <c r="E69" i="4"/>
  <c r="Q68" i="4"/>
  <c r="P68" i="4"/>
  <c r="O68" i="4"/>
  <c r="N68" i="4"/>
  <c r="M68" i="4"/>
  <c r="L68" i="4"/>
  <c r="K68" i="4"/>
  <c r="J68" i="4"/>
  <c r="I68" i="4"/>
  <c r="H68" i="4"/>
  <c r="G68" i="4"/>
  <c r="F68" i="4"/>
  <c r="E66" i="4"/>
  <c r="Q65" i="4"/>
  <c r="P65" i="4"/>
  <c r="O65" i="4"/>
  <c r="N65" i="4"/>
  <c r="M65" i="4"/>
  <c r="L65" i="4"/>
  <c r="K65" i="4"/>
  <c r="J65" i="4"/>
  <c r="I65" i="4"/>
  <c r="H65" i="4"/>
  <c r="H62" i="4" s="1"/>
  <c r="G65" i="4"/>
  <c r="F65" i="4"/>
  <c r="E64" i="4"/>
  <c r="N62" i="4"/>
  <c r="E61" i="4"/>
  <c r="Q60" i="4"/>
  <c r="P60" i="4"/>
  <c r="O60" i="4"/>
  <c r="N60" i="4"/>
  <c r="M60" i="4"/>
  <c r="L60" i="4"/>
  <c r="K60" i="4"/>
  <c r="J60" i="4"/>
  <c r="I60" i="4"/>
  <c r="H60" i="4"/>
  <c r="G60" i="4"/>
  <c r="F60" i="4"/>
  <c r="E59" i="4"/>
  <c r="Q58" i="4"/>
  <c r="P58" i="4"/>
  <c r="O58" i="4"/>
  <c r="N58" i="4"/>
  <c r="M58" i="4"/>
  <c r="L58" i="4"/>
  <c r="K58" i="4"/>
  <c r="J58" i="4"/>
  <c r="I58" i="4"/>
  <c r="H58" i="4"/>
  <c r="G58" i="4"/>
  <c r="F58" i="4"/>
  <c r="E57" i="4"/>
  <c r="Q56" i="4"/>
  <c r="P56" i="4"/>
  <c r="O56" i="4"/>
  <c r="N56" i="4"/>
  <c r="M56" i="4"/>
  <c r="L56" i="4"/>
  <c r="K56" i="4"/>
  <c r="J56" i="4"/>
  <c r="I56" i="4"/>
  <c r="H56" i="4"/>
  <c r="G56" i="4"/>
  <c r="F56" i="4"/>
  <c r="E54" i="4"/>
  <c r="E53" i="4"/>
  <c r="Q52" i="4"/>
  <c r="Q49" i="4" s="1"/>
  <c r="P52" i="4"/>
  <c r="O52" i="4"/>
  <c r="N52" i="4"/>
  <c r="M52" i="4"/>
  <c r="M49" i="4" s="1"/>
  <c r="L52" i="4"/>
  <c r="K52" i="4"/>
  <c r="J52" i="4"/>
  <c r="I52" i="4"/>
  <c r="I49" i="4" s="1"/>
  <c r="H52" i="4"/>
  <c r="G52" i="4"/>
  <c r="F52" i="4"/>
  <c r="E51" i="4"/>
  <c r="Q50" i="4"/>
  <c r="P50" i="4"/>
  <c r="P49" i="4" s="1"/>
  <c r="O50" i="4"/>
  <c r="O49" i="4" s="1"/>
  <c r="N50" i="4"/>
  <c r="N49" i="4" s="1"/>
  <c r="M50" i="4"/>
  <c r="L50" i="4"/>
  <c r="K50" i="4"/>
  <c r="K49" i="4" s="1"/>
  <c r="J50" i="4"/>
  <c r="J49" i="4" s="1"/>
  <c r="I50" i="4"/>
  <c r="H50" i="4"/>
  <c r="G50" i="4"/>
  <c r="G49" i="4" s="1"/>
  <c r="F50" i="4"/>
  <c r="E50" i="4" s="1"/>
  <c r="L49" i="4"/>
  <c r="H49" i="4"/>
  <c r="E48" i="4"/>
  <c r="Q47" i="4"/>
  <c r="P47" i="4"/>
  <c r="O47" i="4"/>
  <c r="N47" i="4"/>
  <c r="M47" i="4"/>
  <c r="L47" i="4"/>
  <c r="K47" i="4"/>
  <c r="J47" i="4"/>
  <c r="I47" i="4"/>
  <c r="H47" i="4"/>
  <c r="G47" i="4"/>
  <c r="F47" i="4"/>
  <c r="E46" i="4"/>
  <c r="Q45" i="4"/>
  <c r="P45" i="4"/>
  <c r="O45" i="4"/>
  <c r="N45" i="4"/>
  <c r="M45" i="4"/>
  <c r="L45" i="4"/>
  <c r="K45" i="4"/>
  <c r="J45" i="4"/>
  <c r="I45" i="4"/>
  <c r="H45" i="4"/>
  <c r="G45" i="4"/>
  <c r="F45" i="4"/>
  <c r="E44" i="4"/>
  <c r="Q43" i="4"/>
  <c r="P43" i="4"/>
  <c r="O43" i="4"/>
  <c r="N43" i="4"/>
  <c r="M43" i="4"/>
  <c r="L43" i="4"/>
  <c r="K43" i="4"/>
  <c r="J43" i="4"/>
  <c r="I43" i="4"/>
  <c r="H43" i="4"/>
  <c r="G43" i="4"/>
  <c r="F43" i="4"/>
  <c r="E42" i="4"/>
  <c r="E39" i="4"/>
  <c r="Q38" i="4"/>
  <c r="P38" i="4"/>
  <c r="O38" i="4"/>
  <c r="N38" i="4"/>
  <c r="M38" i="4"/>
  <c r="L38" i="4"/>
  <c r="K38" i="4"/>
  <c r="J38" i="4"/>
  <c r="I38" i="4"/>
  <c r="H38" i="4"/>
  <c r="G38" i="4"/>
  <c r="F38" i="4"/>
  <c r="E37" i="4"/>
  <c r="Q36" i="4"/>
  <c r="P36" i="4"/>
  <c r="O36" i="4"/>
  <c r="N36" i="4"/>
  <c r="M36" i="4"/>
  <c r="L36" i="4"/>
  <c r="K36" i="4"/>
  <c r="J36" i="4"/>
  <c r="I36" i="4"/>
  <c r="H36" i="4"/>
  <c r="G36" i="4"/>
  <c r="F36" i="4"/>
  <c r="J35" i="4"/>
  <c r="E34" i="4"/>
  <c r="E33" i="4"/>
  <c r="Q32" i="4"/>
  <c r="Q31" i="4" s="1"/>
  <c r="P32" i="4"/>
  <c r="P31" i="4" s="1"/>
  <c r="O32" i="4"/>
  <c r="O31" i="4" s="1"/>
  <c r="N32" i="4"/>
  <c r="M32" i="4"/>
  <c r="M31" i="4" s="1"/>
  <c r="L32" i="4"/>
  <c r="L31" i="4" s="1"/>
  <c r="K32" i="4"/>
  <c r="K31" i="4" s="1"/>
  <c r="J32" i="4"/>
  <c r="J31" i="4" s="1"/>
  <c r="I32" i="4"/>
  <c r="I31" i="4" s="1"/>
  <c r="H32" i="4"/>
  <c r="G32" i="4"/>
  <c r="F32" i="4"/>
  <c r="F31" i="4" s="1"/>
  <c r="N31" i="4"/>
  <c r="H31" i="4"/>
  <c r="G31" i="4"/>
  <c r="E30" i="4"/>
  <c r="Q29" i="4"/>
  <c r="P29" i="4"/>
  <c r="P28" i="4" s="1"/>
  <c r="O29" i="4"/>
  <c r="O28" i="4" s="1"/>
  <c r="N29" i="4"/>
  <c r="M29" i="4"/>
  <c r="M28" i="4" s="1"/>
  <c r="L29" i="4"/>
  <c r="L28" i="4" s="1"/>
  <c r="K29" i="4"/>
  <c r="K28" i="4" s="1"/>
  <c r="J29" i="4"/>
  <c r="I29" i="4"/>
  <c r="I28" i="4" s="1"/>
  <c r="H29" i="4"/>
  <c r="G29" i="4"/>
  <c r="G28" i="4" s="1"/>
  <c r="F29" i="4"/>
  <c r="Q28" i="4"/>
  <c r="N28" i="4"/>
  <c r="J28" i="4"/>
  <c r="F28" i="4"/>
  <c r="E27" i="4"/>
  <c r="Q26" i="4"/>
  <c r="P26" i="4"/>
  <c r="O26" i="4"/>
  <c r="N26" i="4"/>
  <c r="M26" i="4"/>
  <c r="L26" i="4"/>
  <c r="K26" i="4"/>
  <c r="J26" i="4"/>
  <c r="I26" i="4"/>
  <c r="H26" i="4"/>
  <c r="G26" i="4"/>
  <c r="F26" i="4"/>
  <c r="E25" i="4"/>
  <c r="Q24" i="4"/>
  <c r="P24" i="4"/>
  <c r="O24" i="4"/>
  <c r="N24" i="4"/>
  <c r="M24" i="4"/>
  <c r="L24" i="4"/>
  <c r="K24" i="4"/>
  <c r="J24" i="4"/>
  <c r="I24" i="4"/>
  <c r="H24" i="4"/>
  <c r="G24" i="4"/>
  <c r="F24" i="4"/>
  <c r="E23" i="4"/>
  <c r="Q22" i="4"/>
  <c r="P22" i="4"/>
  <c r="O22" i="4"/>
  <c r="N22" i="4"/>
  <c r="M22" i="4"/>
  <c r="L22" i="4"/>
  <c r="K22" i="4"/>
  <c r="J22" i="4"/>
  <c r="I22" i="4"/>
  <c r="H22" i="4"/>
  <c r="G22" i="4"/>
  <c r="F22" i="4"/>
  <c r="E21" i="4"/>
  <c r="Q20" i="4"/>
  <c r="P20" i="4"/>
  <c r="O20" i="4"/>
  <c r="N20" i="4"/>
  <c r="M20" i="4"/>
  <c r="L20" i="4"/>
  <c r="K20" i="4"/>
  <c r="J20" i="4"/>
  <c r="I20" i="4"/>
  <c r="H20" i="4"/>
  <c r="G20" i="4"/>
  <c r="F20" i="4"/>
  <c r="E19" i="4"/>
  <c r="Q18" i="4"/>
  <c r="P18" i="4"/>
  <c r="O18" i="4"/>
  <c r="N18" i="4"/>
  <c r="M18" i="4"/>
  <c r="L18" i="4"/>
  <c r="K18" i="4"/>
  <c r="J18" i="4"/>
  <c r="I18" i="4"/>
  <c r="H18" i="4"/>
  <c r="G18" i="4"/>
  <c r="F18" i="4"/>
  <c r="E17" i="4"/>
  <c r="E16" i="4"/>
  <c r="E15" i="4"/>
  <c r="E14" i="4"/>
  <c r="Q13" i="4"/>
  <c r="P13" i="4"/>
  <c r="O13" i="4"/>
  <c r="N13" i="4"/>
  <c r="M13" i="4"/>
  <c r="L13" i="4"/>
  <c r="K13" i="4"/>
  <c r="J13" i="4"/>
  <c r="I13" i="4"/>
  <c r="H13" i="4"/>
  <c r="G13" i="4"/>
  <c r="F13" i="4"/>
  <c r="E12" i="4"/>
  <c r="Q11" i="4"/>
  <c r="P11" i="4"/>
  <c r="O11" i="4"/>
  <c r="N11" i="4"/>
  <c r="M11" i="4"/>
  <c r="L11" i="4"/>
  <c r="K11" i="4"/>
  <c r="J11" i="4"/>
  <c r="I11" i="4"/>
  <c r="H11" i="4"/>
  <c r="G11" i="4"/>
  <c r="F11" i="4"/>
  <c r="E10" i="4"/>
  <c r="E9" i="4"/>
  <c r="Q8" i="4"/>
  <c r="P8" i="4"/>
  <c r="O8" i="4"/>
  <c r="N8" i="4"/>
  <c r="M8" i="4"/>
  <c r="L8" i="4"/>
  <c r="K8" i="4"/>
  <c r="J8" i="4"/>
  <c r="I8" i="4"/>
  <c r="H8" i="4"/>
  <c r="G8" i="4"/>
  <c r="F8" i="4"/>
  <c r="E94" i="3"/>
  <c r="G93" i="3"/>
  <c r="G92" i="3" s="1"/>
  <c r="F93" i="3"/>
  <c r="F92" i="3" s="1"/>
  <c r="E92" i="3" s="1"/>
  <c r="E91" i="3"/>
  <c r="E90" i="3"/>
  <c r="K89" i="3"/>
  <c r="J89" i="3"/>
  <c r="I89" i="3"/>
  <c r="H89" i="3"/>
  <c r="G89" i="3"/>
  <c r="F89" i="3"/>
  <c r="E89" i="3" s="1"/>
  <c r="E88" i="3"/>
  <c r="G87" i="3"/>
  <c r="F87" i="3"/>
  <c r="E85" i="3"/>
  <c r="E84" i="3"/>
  <c r="G83" i="3"/>
  <c r="G82" i="3" s="1"/>
  <c r="F83" i="3"/>
  <c r="F82" i="3" s="1"/>
  <c r="E82" i="3" s="1"/>
  <c r="E81" i="3"/>
  <c r="G80" i="3"/>
  <c r="F80" i="3"/>
  <c r="E80" i="3"/>
  <c r="E79" i="3"/>
  <c r="E78" i="3"/>
  <c r="G77" i="3"/>
  <c r="F77" i="3"/>
  <c r="E77" i="3" s="1"/>
  <c r="E76" i="3"/>
  <c r="H67" i="3"/>
  <c r="E74" i="3"/>
  <c r="E73" i="3"/>
  <c r="E72" i="3"/>
  <c r="K71" i="3"/>
  <c r="J71" i="3"/>
  <c r="J67" i="3" s="1"/>
  <c r="I71" i="3"/>
  <c r="H71" i="3"/>
  <c r="G71" i="3"/>
  <c r="F71" i="3"/>
  <c r="E70" i="3"/>
  <c r="E69" i="3"/>
  <c r="G68" i="3"/>
  <c r="G67" i="3" s="1"/>
  <c r="F68" i="3"/>
  <c r="E66" i="3"/>
  <c r="G65" i="3"/>
  <c r="F65" i="3"/>
  <c r="E65" i="3"/>
  <c r="E64" i="3"/>
  <c r="G62" i="3"/>
  <c r="E61" i="3"/>
  <c r="G60" i="3"/>
  <c r="F60" i="3"/>
  <c r="E60" i="3"/>
  <c r="E59" i="3"/>
  <c r="G58" i="3"/>
  <c r="F58" i="3"/>
  <c r="E58" i="3"/>
  <c r="E57" i="3"/>
  <c r="K56" i="3"/>
  <c r="J56" i="3"/>
  <c r="I56" i="3"/>
  <c r="H56" i="3"/>
  <c r="G56" i="3"/>
  <c r="F56" i="3"/>
  <c r="E54" i="3"/>
  <c r="E53" i="3"/>
  <c r="G52" i="3"/>
  <c r="F52" i="3"/>
  <c r="E52" i="3"/>
  <c r="E51" i="3"/>
  <c r="G50" i="3"/>
  <c r="G49" i="3" s="1"/>
  <c r="F50" i="3"/>
  <c r="F49" i="3" s="1"/>
  <c r="E49" i="3" s="1"/>
  <c r="E50" i="3"/>
  <c r="E48" i="3"/>
  <c r="K47" i="3"/>
  <c r="J47" i="3"/>
  <c r="I47" i="3"/>
  <c r="H47" i="3"/>
  <c r="G47" i="3"/>
  <c r="F47" i="3"/>
  <c r="E46" i="3"/>
  <c r="G45" i="3"/>
  <c r="F45" i="3"/>
  <c r="E44" i="3"/>
  <c r="G43" i="3"/>
  <c r="F43" i="3"/>
  <c r="E42" i="3"/>
  <c r="E39" i="3"/>
  <c r="K38" i="3"/>
  <c r="J38" i="3"/>
  <c r="I38" i="3"/>
  <c r="H38" i="3"/>
  <c r="G38" i="3"/>
  <c r="F38" i="3"/>
  <c r="E37" i="3"/>
  <c r="G36" i="3"/>
  <c r="F36" i="3"/>
  <c r="E34" i="3"/>
  <c r="E33" i="3"/>
  <c r="G32" i="3"/>
  <c r="G31" i="3" s="1"/>
  <c r="F32" i="3"/>
  <c r="E32" i="3" s="1"/>
  <c r="E30" i="3"/>
  <c r="G29" i="3"/>
  <c r="G28" i="3" s="1"/>
  <c r="F29" i="3"/>
  <c r="F28" i="3" s="1"/>
  <c r="E27" i="3"/>
  <c r="G26" i="3"/>
  <c r="E26" i="3" s="1"/>
  <c r="F26" i="3"/>
  <c r="E25" i="3"/>
  <c r="F24" i="3"/>
  <c r="E24" i="3" s="1"/>
  <c r="E23" i="3"/>
  <c r="G22" i="3"/>
  <c r="F22" i="3"/>
  <c r="E21" i="3"/>
  <c r="K20" i="3"/>
  <c r="J20" i="3"/>
  <c r="I20" i="3"/>
  <c r="H20" i="3"/>
  <c r="G20" i="3"/>
  <c r="F20" i="3"/>
  <c r="E19" i="3"/>
  <c r="K18" i="3"/>
  <c r="J18" i="3"/>
  <c r="I18" i="3"/>
  <c r="H18" i="3"/>
  <c r="G18" i="3"/>
  <c r="F18" i="3"/>
  <c r="E17" i="3"/>
  <c r="E16" i="3"/>
  <c r="E15" i="3"/>
  <c r="E14" i="3"/>
  <c r="G13" i="3"/>
  <c r="F13" i="3"/>
  <c r="E12" i="3"/>
  <c r="K11" i="3"/>
  <c r="J11" i="3"/>
  <c r="I11" i="3"/>
  <c r="H11" i="3"/>
  <c r="G11" i="3"/>
  <c r="F11" i="3"/>
  <c r="E10" i="3"/>
  <c r="E9" i="3"/>
  <c r="K8" i="3"/>
  <c r="K7" i="3" s="1"/>
  <c r="J8" i="3"/>
  <c r="I8" i="3"/>
  <c r="I7" i="3" s="1"/>
  <c r="H8" i="3"/>
  <c r="G8" i="3"/>
  <c r="F8" i="3"/>
  <c r="D38" i="1"/>
  <c r="B38" i="1"/>
  <c r="D35" i="1"/>
  <c r="B35" i="1"/>
  <c r="B10" i="1"/>
  <c r="E55" i="3" l="1"/>
  <c r="F67" i="3"/>
  <c r="G7" i="3"/>
  <c r="E29" i="3"/>
  <c r="E28" i="3"/>
  <c r="E45" i="3"/>
  <c r="E11" i="3"/>
  <c r="F35" i="3"/>
  <c r="E8" i="3"/>
  <c r="E20" i="3"/>
  <c r="E71" i="3"/>
  <c r="E18" i="3"/>
  <c r="G86" i="3"/>
  <c r="F7" i="3"/>
  <c r="J7" i="3"/>
  <c r="J6" i="3" s="1"/>
  <c r="E13" i="3"/>
  <c r="E22" i="3"/>
  <c r="E38" i="3"/>
  <c r="E43" i="3"/>
  <c r="E75" i="3"/>
  <c r="K67" i="3"/>
  <c r="K6" i="3" s="1"/>
  <c r="E56" i="3"/>
  <c r="F86" i="3"/>
  <c r="G35" i="3"/>
  <c r="E41" i="3"/>
  <c r="E47" i="3"/>
  <c r="I6" i="3"/>
  <c r="H7" i="3"/>
  <c r="F31" i="3"/>
  <c r="E31" i="3" s="1"/>
  <c r="G6" i="3"/>
  <c r="F62" i="3"/>
  <c r="E62" i="3" s="1"/>
  <c r="E36" i="3"/>
  <c r="E68" i="3"/>
  <c r="E83" i="3"/>
  <c r="E87" i="3"/>
  <c r="E93" i="3"/>
  <c r="P67" i="4"/>
  <c r="E8" i="4"/>
  <c r="O7" i="4"/>
  <c r="E36" i="4"/>
  <c r="E68" i="4"/>
  <c r="O67" i="4"/>
  <c r="I67" i="4"/>
  <c r="E24" i="4"/>
  <c r="E31" i="4"/>
  <c r="F35" i="4"/>
  <c r="N35" i="4"/>
  <c r="E43" i="4"/>
  <c r="G62" i="4"/>
  <c r="K62" i="4"/>
  <c r="O62" i="4"/>
  <c r="E65" i="4"/>
  <c r="J62" i="4"/>
  <c r="L67" i="4"/>
  <c r="E77" i="4"/>
  <c r="H86" i="4"/>
  <c r="P86" i="4"/>
  <c r="F92" i="4"/>
  <c r="L62" i="4"/>
  <c r="P62" i="4"/>
  <c r="N7" i="4"/>
  <c r="E20" i="4"/>
  <c r="J7" i="4"/>
  <c r="G7" i="4"/>
  <c r="E29" i="4"/>
  <c r="K7" i="4"/>
  <c r="N6" i="4"/>
  <c r="K67" i="4"/>
  <c r="Q67" i="4"/>
  <c r="L7" i="4"/>
  <c r="I7" i="4"/>
  <c r="M7" i="4"/>
  <c r="Q7" i="4"/>
  <c r="E22" i="4"/>
  <c r="I35" i="4"/>
  <c r="M35" i="4"/>
  <c r="Q35" i="4"/>
  <c r="H35" i="4"/>
  <c r="L35" i="4"/>
  <c r="P35" i="4"/>
  <c r="E41" i="4"/>
  <c r="E45" i="4"/>
  <c r="E58" i="4"/>
  <c r="F62" i="4"/>
  <c r="I62" i="4"/>
  <c r="M62" i="4"/>
  <c r="Q62" i="4"/>
  <c r="E11" i="4"/>
  <c r="E52" i="4"/>
  <c r="E56" i="4"/>
  <c r="E60" i="4"/>
  <c r="E75" i="4"/>
  <c r="F67" i="4"/>
  <c r="J67" i="4"/>
  <c r="J6" i="4" s="1"/>
  <c r="N67" i="4"/>
  <c r="E92" i="4"/>
  <c r="E87" i="4"/>
  <c r="E89" i="4"/>
  <c r="E32" i="4"/>
  <c r="E18" i="4"/>
  <c r="P7" i="4"/>
  <c r="E26" i="4"/>
  <c r="E38" i="4"/>
  <c r="K35" i="4"/>
  <c r="O35" i="4"/>
  <c r="E47" i="4"/>
  <c r="H67" i="4"/>
  <c r="E80" i="4"/>
  <c r="F86" i="4"/>
  <c r="J86" i="4"/>
  <c r="N86" i="4"/>
  <c r="E62" i="4"/>
  <c r="E13" i="4"/>
  <c r="E40" i="4"/>
  <c r="F7" i="4"/>
  <c r="H28" i="4"/>
  <c r="E28" i="4" s="1"/>
  <c r="F49" i="4"/>
  <c r="E49" i="4" s="1"/>
  <c r="E55" i="4"/>
  <c r="G67" i="4"/>
  <c r="G82" i="4"/>
  <c r="E82" i="4" s="1"/>
  <c r="G86" i="4"/>
  <c r="H7" i="4"/>
  <c r="G35" i="4"/>
  <c r="E67" i="3" l="1"/>
  <c r="H6" i="3"/>
  <c r="E35" i="3"/>
  <c r="E86" i="3"/>
  <c r="E40" i="3"/>
  <c r="E7" i="3"/>
  <c r="F6" i="3"/>
  <c r="E6" i="3" s="1"/>
  <c r="L6" i="4"/>
  <c r="O6" i="4"/>
  <c r="P6" i="4"/>
  <c r="E86" i="4"/>
  <c r="K6" i="4"/>
  <c r="I6" i="4"/>
  <c r="Q6" i="4"/>
  <c r="G6" i="4"/>
  <c r="E67" i="4"/>
  <c r="M6" i="4"/>
  <c r="H6" i="4"/>
  <c r="E7" i="4"/>
  <c r="F6" i="4"/>
  <c r="E35" i="4"/>
  <c r="E6" i="4" l="1"/>
</calcChain>
</file>

<file path=xl/sharedStrings.xml><?xml version="1.0" encoding="utf-8"?>
<sst xmlns="http://schemas.openxmlformats.org/spreadsheetml/2006/main" count="711" uniqueCount="351">
  <si>
    <t>附件1:</t>
  </si>
  <si>
    <t>盘州市普田回族乡人民政府2025年预算公开表</t>
  </si>
  <si>
    <t>盘州市普田回族乡人民政府</t>
  </si>
  <si>
    <t>编制</t>
  </si>
  <si>
    <t xml:space="preserve">     经办人：邬瑞洪        联系电话: 15885345113  </t>
  </si>
  <si>
    <t>表1</t>
  </si>
  <si>
    <t>盘州市普田回族乡人民政府2025年部门收支预算总表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</si>
  <si>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</si>
  <si>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</si>
  <si>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</si>
  <si>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</si>
  <si>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</si>
  <si>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</si>
  <si>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</si>
  <si>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</si>
  <si>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</si>
  <si>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</si>
  <si>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</si>
  <si>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</si>
  <si>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</si>
  <si>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</si>
  <si>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</si>
  <si>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</si>
  <si>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</si>
  <si>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</si>
  <si>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</si>
  <si>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</si>
  <si>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</si>
  <si>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</si>
  <si>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</si>
  <si>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</si>
  <si>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</si>
  <si>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</si>
  <si>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</si>
  <si>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</si>
  <si>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</si>
  <si>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</si>
  <si>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</si>
  <si>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</si>
  <si>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</si>
  <si>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</si>
  <si>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</si>
  <si>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</si>
  <si>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</si>
  <si>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</si>
  <si>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</si>
  <si>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</si>
  <si>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</si>
  <si>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</si>
  <si>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</si>
  <si>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</si>
  <si>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</si>
  <si>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</si>
  <si>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</si>
  <si>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</si>
  <si>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</si>
  <si>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</si>
  <si>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</si>
  <si>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盘州市普田回族乡人民政府2025年部门收入总体情况表</t>
  </si>
  <si>
    <t>单位:万元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</si>
  <si>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</si>
  <si>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</si>
  <si>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</si>
  <si>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</si>
  <si>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</si>
  <si>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</si>
  <si>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</si>
  <si>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</si>
  <si>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</si>
  <si>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</si>
  <si>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</si>
  <si>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</si>
  <si>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201</t>
  </si>
  <si>
    <t>一般公共服务支出</t>
  </si>
  <si>
    <t>人大事务</t>
  </si>
  <si>
    <t>一般行政管理事务</t>
  </si>
  <si>
    <t>代表工作</t>
  </si>
  <si>
    <t>政协事务</t>
  </si>
  <si>
    <t>其他政协事务支出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</si>
  <si>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</si>
  <si>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</si>
  <si>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</si>
  <si>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</si>
  <si>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</si>
  <si>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</si>
  <si>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</si>
  <si>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其他政府办公厅（室）及相关机构事务支出</t>
  </si>
  <si>
    <t>统计信息事务</t>
  </si>
  <si>
    <t>专项普查活动</t>
  </si>
  <si>
    <t>20106</t>
  </si>
  <si>
    <t>财政事务</t>
  </si>
  <si>
    <t>其他财政事务支出</t>
  </si>
  <si>
    <t>20111</t>
  </si>
  <si>
    <t>纪检监察事务</t>
  </si>
  <si>
    <t>2011199</t>
  </si>
  <si>
    <t>其他纪检监察事务支出</t>
  </si>
  <si>
    <t>民族事务</t>
  </si>
  <si>
    <t>民族工作专项</t>
  </si>
  <si>
    <t>20131</t>
  </si>
  <si>
    <t>党委办公厅（室）及相关机构事务</t>
  </si>
  <si>
    <t>2013101</t>
  </si>
  <si>
    <t>203</t>
  </si>
  <si>
    <t>国防支出</t>
  </si>
  <si>
    <t>20306</t>
  </si>
  <si>
    <t>国防动员</t>
  </si>
  <si>
    <t>2030601</t>
  </si>
  <si>
    <t>兵役征集</t>
  </si>
  <si>
    <t>204</t>
  </si>
  <si>
    <t>公共安全支出</t>
  </si>
  <si>
    <t>20402</t>
  </si>
  <si>
    <t>公安</t>
  </si>
  <si>
    <t xml:space="preserve"> 执法办案</t>
  </si>
  <si>
    <t>2040250</t>
  </si>
  <si>
    <t>文化旅游体育与传媒支出</t>
  </si>
  <si>
    <t>文化和旅游</t>
  </si>
  <si>
    <t xml:space="preserve">  其他文化和旅游支出</t>
  </si>
  <si>
    <t>文物</t>
  </si>
  <si>
    <t>文物保护</t>
  </si>
  <si>
    <t>208</t>
  </si>
  <si>
    <t>社会保障和就业支出</t>
  </si>
  <si>
    <t>20801</t>
  </si>
  <si>
    <t>人力资源和社会保障管理事务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</si>
  <si>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</si>
  <si>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</si>
  <si>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</si>
  <si>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</si>
  <si>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</si>
  <si>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20810</t>
  </si>
  <si>
    <t>社会福利</t>
  </si>
  <si>
    <t>2081001</t>
  </si>
  <si>
    <t>儿童福利</t>
  </si>
  <si>
    <t>临时救助</t>
  </si>
  <si>
    <t>临时救助支出</t>
  </si>
  <si>
    <t>210</t>
  </si>
  <si>
    <t>卫生健康支出</t>
  </si>
  <si>
    <t>公共卫生</t>
  </si>
  <si>
    <t>突发公共卫生事件应急处理</t>
  </si>
  <si>
    <t>21011</t>
  </si>
  <si>
    <t>行政事业单位医疗</t>
  </si>
  <si>
    <t>2101101</t>
  </si>
  <si>
    <t>行政单位医疗</t>
  </si>
  <si>
    <t>2101103</t>
  </si>
  <si>
    <t>公务员医疗补助</t>
  </si>
  <si>
    <t>211</t>
  </si>
  <si>
    <t>节能环保支出</t>
  </si>
  <si>
    <t>环境监测与监察</t>
  </si>
  <si>
    <t>其他环境监测与监察支出</t>
  </si>
  <si>
    <t>自然生态保护</t>
  </si>
  <si>
    <t>农村环境保护</t>
  </si>
  <si>
    <t>退耕还林还草</t>
  </si>
  <si>
    <t>风沙荒漠治理</t>
  </si>
  <si>
    <t>其他风沙荒漠治理支出</t>
  </si>
  <si>
    <t>212</t>
  </si>
  <si>
    <t>城乡社区支出</t>
  </si>
  <si>
    <t>21201</t>
  </si>
  <si>
    <t>城乡社区管理事务</t>
  </si>
  <si>
    <t>2120104</t>
  </si>
  <si>
    <t>城管执法</t>
  </si>
  <si>
    <t>其他城乡社区管理事务支出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</si>
  <si>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</si>
  <si>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</si>
  <si>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</si>
  <si>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</si>
  <si>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</si>
  <si>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</si>
  <si>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</si>
  <si>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</si>
  <si>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其他农业农村支出</t>
  </si>
  <si>
    <t>林业和草原</t>
  </si>
  <si>
    <t>林业草原防灾减灾</t>
  </si>
  <si>
    <t>其他林业和草原支出</t>
  </si>
  <si>
    <t>水利</t>
  </si>
  <si>
    <t>抗旱</t>
  </si>
  <si>
    <t>巩固脱贫衔接乡村振兴</t>
  </si>
  <si>
    <t>生产发展</t>
  </si>
  <si>
    <t>其他巩固脱贫衔接乡村振兴支出</t>
  </si>
  <si>
    <t>21307</t>
  </si>
  <si>
    <t>农村综合改革</t>
  </si>
  <si>
    <t>2130705</t>
  </si>
  <si>
    <t>对村民委员会和村党支部的补助</t>
  </si>
  <si>
    <t>交通运输支出</t>
  </si>
  <si>
    <t>公路水路运输</t>
  </si>
  <si>
    <t>公路养护</t>
  </si>
  <si>
    <t>其他公路水路运输支出</t>
  </si>
  <si>
    <t>221</t>
  </si>
  <si>
    <t>住房保障支出</t>
  </si>
  <si>
    <t>保障性安居工程支出</t>
  </si>
  <si>
    <t>棚户区改造</t>
  </si>
  <si>
    <t>22102</t>
  </si>
  <si>
    <t>住房改革支出</t>
  </si>
  <si>
    <t>2210201</t>
  </si>
  <si>
    <t>住房公积金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</si>
  <si>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</si>
  <si>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</si>
  <si>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</si>
  <si>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</si>
  <si>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</si>
  <si>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</si>
  <si>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</si>
  <si>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表3</t>
  </si>
  <si>
    <t>盘州市普田回族乡人民政府2025年部门支出总体情况表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</si>
  <si>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</si>
  <si>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</si>
  <si>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</si>
  <si>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</si>
  <si>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</si>
  <si>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</si>
  <si>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</si>
  <si>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</si>
  <si>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盘州市普田回族乡人民政府2025年财政拨款收支总体情况表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</si>
  <si>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</si>
  <si>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</si>
  <si>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</si>
  <si>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</si>
  <si>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</si>
  <si>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</si>
  <si>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</si>
  <si>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</si>
  <si>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</si>
  <si>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</si>
  <si>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</si>
  <si>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</si>
  <si>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</si>
  <si>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</si>
  <si>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</si>
  <si>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</si>
  <si>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盘州市普田回族乡人民政府2025年一般公共预算支出情况表</t>
  </si>
  <si>
    <t>表6</t>
  </si>
  <si>
    <t>盘州市普田回族乡人民政府2025年一般公共预算基本支出情况表（按经济分类）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</si>
  <si>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</si>
  <si>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</si>
  <si>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</si>
  <si>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</si>
  <si>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</si>
  <si>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</si>
  <si>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</si>
  <si>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</si>
  <si>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</si>
  <si>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</si>
  <si>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</si>
  <si>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</si>
  <si>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</si>
  <si>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</si>
  <si>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</si>
  <si>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</si>
  <si>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</si>
  <si>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</si>
  <si>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</si>
  <si>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</si>
  <si>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</si>
  <si>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</si>
  <si>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</si>
  <si>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</si>
  <si>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</si>
  <si>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</si>
  <si>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</si>
  <si>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</si>
  <si>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</si>
  <si>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</si>
  <si>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</si>
  <si>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</si>
  <si>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</si>
  <si>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</si>
  <si>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</si>
  <si>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</si>
  <si>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</si>
  <si>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</si>
  <si>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</si>
  <si>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</si>
  <si>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</si>
  <si>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</si>
  <si>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</si>
  <si>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</si>
  <si>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</si>
  <si>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</si>
  <si>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</si>
  <si>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</si>
  <si>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</si>
  <si>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</si>
  <si>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</si>
  <si>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</si>
  <si>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</si>
  <si>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</si>
  <si>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</si>
  <si>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</si>
  <si>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</si>
  <si>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</si>
  <si>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</si>
  <si>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</si>
  <si>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</si>
  <si>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</si>
  <si>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</si>
  <si>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</si>
  <si>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50205</t>
  </si>
  <si>
    <t>委托业务费</t>
  </si>
  <si>
    <t xml:space="preserve">  30226</t>
  </si>
  <si>
    <t>劳务费</t>
  </si>
  <si>
    <t xml:space="preserve">  50208</t>
  </si>
  <si>
    <t>公务用车运行维护费</t>
  </si>
  <si>
    <t xml:space="preserve">  30231</t>
  </si>
  <si>
    <t>对事业单位经常性补助</t>
  </si>
  <si>
    <t xml:space="preserve">  50501</t>
  </si>
  <si>
    <t xml:space="preserve">  30107</t>
  </si>
  <si>
    <t>绩效工资</t>
  </si>
  <si>
    <t xml:space="preserve">  50502</t>
  </si>
  <si>
    <t>509</t>
  </si>
  <si>
    <t>对个人和家庭的补助</t>
  </si>
  <si>
    <t>303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</si>
  <si>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</si>
  <si>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</si>
  <si>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</si>
  <si>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</si>
  <si>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</si>
  <si>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</si>
  <si>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30302</t>
  </si>
  <si>
    <t>退休费</t>
  </si>
  <si>
    <t>表7</t>
  </si>
  <si>
    <t xml:space="preserve">盘州市普田回族乡人民政府2025年一般公共预算“三公”经费支出情况表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</si>
  <si>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</si>
  <si>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</si>
  <si>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</si>
  <si>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</si>
  <si>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</si>
  <si>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2025年度落实“过紧日子”，压减公务接待费30%。</t>
  </si>
  <si>
    <t xml:space="preserve"> 一、 因公出国（境）费</t>
  </si>
  <si>
    <t>与上年持平。</t>
  </si>
  <si>
    <t>由财政统筹控制，本单位无该项经费。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</si>
  <si>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</si>
  <si>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</si>
  <si>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</si>
  <si>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</si>
  <si>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</si>
  <si>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</si>
  <si>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盘州市普田回族乡人民政府2025年机关运行经费(公用经费)支出明细表</t>
  </si>
  <si>
    <t>编码</t>
  </si>
  <si>
    <t>项目名称</t>
  </si>
  <si>
    <t>30201</t>
  </si>
  <si>
    <t>30202</t>
  </si>
  <si>
    <t>30205</t>
  </si>
  <si>
    <t>30206</t>
  </si>
  <si>
    <t>30207</t>
  </si>
  <si>
    <t>30211</t>
  </si>
  <si>
    <t>30215</t>
  </si>
  <si>
    <t>30226</t>
  </si>
  <si>
    <t>30229</t>
  </si>
  <si>
    <t>30299</t>
  </si>
  <si>
    <t>其他商品和服务支出</t>
  </si>
  <si>
    <t>表9</t>
  </si>
  <si>
    <t>盘州市普田回族乡人民政府2025年政府性基金预算支出情况表</t>
  </si>
  <si>
    <t xml:space="preserve"> 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</si>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</sst>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#,##0.00_ "/>
    <numFmt numFmtId="179" formatCode="#,##0.00_);[Red]\(#,##0.00\)"/>
    <numFmt numFmtId="180" formatCode="0.00_ "/>
    <numFmt numFmtId="181" formatCode="0.00_);[Red]\(0.00\)"/>
  </numFmts>
  <fonts count="23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9"/>
      <name val="SimSun"/>
      <charset val="134"/>
    </font>
    <font>
      <sz val="9"/>
      <color theme="1"/>
      <name val="SimSun"/>
      <charset val="134"/>
    </font>
    <font>
      <b/>
      <sz val="9"/>
      <color indexed="8"/>
      <name val="SimSun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Dialog"/>
      <family val="1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0"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4" fontId="7" fillId="0" borderId="3" xfId="0" applyNumberFormat="1" applyFont="1" applyFill="1" applyBorder="1" applyAlignment="1">
      <alignment horizontal="right" vertical="center" wrapText="1"/>
    </xf>
    <xf numFmtId="179" fontId="9" fillId="0" borderId="3" xfId="0" applyNumberFormat="1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left" vertical="center" wrapText="1"/>
    </xf>
    <xf numFmtId="179" fontId="10" fillId="0" borderId="3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center"/>
    </xf>
    <xf numFmtId="179" fontId="10" fillId="0" borderId="3" xfId="0" applyNumberFormat="1" applyFont="1" applyFill="1" applyBorder="1" applyAlignment="1">
      <alignment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6" fillId="0" borderId="3" xfId="0" applyFont="1" applyBorder="1">
      <alignment vertical="center"/>
    </xf>
    <xf numFmtId="179" fontId="2" fillId="0" borderId="3" xfId="0" applyNumberFormat="1" applyFont="1" applyFill="1" applyBorder="1" applyAlignment="1">
      <alignment wrapText="1" shrinkToFit="1"/>
    </xf>
    <xf numFmtId="179" fontId="2" fillId="0" borderId="3" xfId="0" applyNumberFormat="1" applyFont="1" applyFill="1" applyBorder="1" applyAlignment="1">
      <alignment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179" fontId="7" fillId="0" borderId="3" xfId="0" applyNumberFormat="1" applyFont="1" applyFill="1" applyBorder="1" applyAlignment="1">
      <alignment wrapText="1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180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80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11" xfId="0" applyFont="1" applyBorder="1">
      <alignment vertical="center"/>
    </xf>
    <xf numFmtId="4" fontId="7" fillId="0" borderId="3" xfId="0" applyNumberFormat="1" applyFont="1" applyFill="1" applyBorder="1" applyAlignment="1">
      <alignment vertical="center" wrapText="1"/>
    </xf>
    <xf numFmtId="4" fontId="13" fillId="0" borderId="3" xfId="0" applyNumberFormat="1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left" vertical="center" wrapText="1"/>
    </xf>
    <xf numFmtId="178" fontId="7" fillId="0" borderId="3" xfId="0" applyNumberFormat="1" applyFont="1" applyFill="1" applyBorder="1" applyAlignment="1">
      <alignment vertical="center" wrapText="1"/>
    </xf>
    <xf numFmtId="178" fontId="9" fillId="0" borderId="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0" fillId="0" borderId="3" xfId="0" applyNumberFormat="1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179" fontId="9" fillId="0" borderId="3" xfId="0" applyNumberFormat="1" applyFont="1" applyFill="1" applyBorder="1" applyAlignment="1">
      <alignment horizontal="right" vertical="center" wrapText="1" shrinkToFit="1"/>
    </xf>
    <xf numFmtId="179" fontId="10" fillId="0" borderId="3" xfId="0" applyNumberFormat="1" applyFont="1" applyFill="1" applyBorder="1" applyAlignment="1">
      <alignment horizontal="right" vertical="center" wrapText="1" shrinkToFit="1"/>
    </xf>
    <xf numFmtId="179" fontId="2" fillId="0" borderId="3" xfId="0" applyNumberFormat="1" applyFont="1" applyFill="1" applyBorder="1" applyAlignment="1">
      <alignment horizontal="right" vertical="center" wrapText="1" shrinkToFit="1"/>
    </xf>
    <xf numFmtId="179" fontId="2" fillId="0" borderId="3" xfId="0" applyNumberFormat="1" applyFont="1" applyFill="1" applyBorder="1" applyAlignment="1">
      <alignment horizontal="right" wrapText="1" shrinkToFit="1"/>
    </xf>
    <xf numFmtId="179" fontId="7" fillId="0" borderId="3" xfId="0" applyNumberFormat="1" applyFont="1" applyFill="1" applyBorder="1" applyAlignment="1">
      <alignment horizontal="right" wrapText="1" shrinkToFit="1"/>
    </xf>
    <xf numFmtId="0" fontId="7" fillId="0" borderId="3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horizontal="right" vertical="center" wrapText="1"/>
    </xf>
    <xf numFmtId="179" fontId="7" fillId="0" borderId="3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81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81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9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7"/>
  <sheetViews>
    <sheetView zoomScale="90" zoomScaleNormal="90" workbookViewId="0">
      <selection activeCell="B11" sqref="B11"/>
    </sheetView>
  </sheetViews>
  <sheetFormatPr defaultColWidth="9" defaultRowHeight="15.6"/>
  <cols>
    <col min="1" max="1" width="5" style="106" customWidth="1"/>
    <col min="2" max="2" width="110" style="106" customWidth="1"/>
    <col min="3" max="16384" width="9" style="106"/>
  </cols>
  <sheetData>
    <row r="1" spans="1:2" ht="16.95" customHeight="1">
      <c r="A1" s="107"/>
      <c r="B1" s="108" t="s">
        <v>0</v>
      </c>
    </row>
    <row r="2" spans="1:2" ht="57.6" customHeight="1">
      <c r="A2" s="109"/>
      <c r="B2" s="110" t="s">
        <v>1</v>
      </c>
    </row>
    <row r="3" spans="1:2" ht="12.75" customHeight="1">
      <c r="A3" s="109"/>
      <c r="B3" s="111"/>
    </row>
    <row r="4" spans="1:2" ht="63.6" customHeight="1">
      <c r="A4" s="109"/>
      <c r="B4" s="112" t="s">
        <v>2</v>
      </c>
    </row>
    <row r="5" spans="1:2" ht="51" customHeight="1">
      <c r="A5" s="109"/>
      <c r="B5" s="113" t="s">
        <v>3</v>
      </c>
    </row>
    <row r="6" spans="1:2" ht="61.8" customHeight="1">
      <c r="A6" s="109"/>
      <c r="B6" s="114"/>
    </row>
    <row r="7" spans="1:2" ht="52.2" customHeight="1">
      <c r="A7" s="109"/>
      <c r="B7" s="115" t="s">
        <v>4</v>
      </c>
    </row>
  </sheetData>
  <phoneticPr fontId="22" type="noConversion"/>
  <pageMargins left="1.14173228346457" right="0.74803149606299202" top="1.5748031496063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39"/>
  <sheetViews>
    <sheetView topLeftCell="A19" workbookViewId="0">
      <selection activeCell="A39" sqref="A39:D39"/>
    </sheetView>
  </sheetViews>
  <sheetFormatPr defaultColWidth="10" defaultRowHeight="14.4"/>
  <cols>
    <col min="1" max="1" width="43.5546875" customWidth="1"/>
    <col min="2" max="2" width="18" customWidth="1"/>
    <col min="3" max="3" width="43.5546875" customWidth="1"/>
    <col min="4" max="4" width="18" customWidth="1"/>
  </cols>
  <sheetData>
    <row r="1" spans="1:4" ht="14.25" customHeight="1">
      <c r="A1" s="116" t="s">
        <v>5</v>
      </c>
      <c r="B1" s="116"/>
      <c r="C1" s="116"/>
      <c r="D1" s="116"/>
    </row>
    <row r="2" spans="1:4" ht="21.6" customHeight="1">
      <c r="A2" s="117" t="s">
        <v>6</v>
      </c>
      <c r="B2" s="117"/>
      <c r="C2" s="117"/>
      <c r="D2" s="117"/>
    </row>
    <row r="3" spans="1:4" ht="15.6" customHeight="1">
      <c r="A3" s="116" t="s">
        <v>7</v>
      </c>
      <c r="B3" s="116"/>
      <c r="C3" s="116"/>
      <c r="D3" s="1" t="s">
        <v>8</v>
      </c>
    </row>
    <row r="4" spans="1:4" ht="12" customHeight="1">
      <c r="A4" s="118" t="s">
        <v>9</v>
      </c>
      <c r="B4" s="118"/>
      <c r="C4" s="118" t="s">
        <v>10</v>
      </c>
      <c r="D4" s="118"/>
    </row>
    <row r="5" spans="1:4" ht="12" customHeight="1">
      <c r="A5" s="99" t="s">
        <v>11</v>
      </c>
      <c r="B5" s="99" t="s">
        <v>12</v>
      </c>
      <c r="C5" s="99" t="s">
        <v>11</v>
      </c>
      <c r="D5" s="99" t="s">
        <v>12</v>
      </c>
    </row>
    <row r="6" spans="1:4" ht="12" customHeight="1">
      <c r="A6" s="23" t="s">
        <v>13</v>
      </c>
      <c r="B6" s="100">
        <v>1347.23</v>
      </c>
      <c r="C6" s="23" t="s">
        <v>14</v>
      </c>
      <c r="D6" s="100">
        <v>769.18</v>
      </c>
    </row>
    <row r="7" spans="1:4" ht="12" customHeight="1">
      <c r="A7" s="23" t="s">
        <v>15</v>
      </c>
      <c r="B7" s="101">
        <v>0</v>
      </c>
      <c r="C7" s="23" t="s">
        <v>16</v>
      </c>
      <c r="D7" s="100">
        <v>0</v>
      </c>
    </row>
    <row r="8" spans="1:4" ht="12" customHeight="1">
      <c r="A8" s="23" t="s">
        <v>17</v>
      </c>
      <c r="B8" s="101">
        <v>0</v>
      </c>
      <c r="C8" s="23" t="s">
        <v>18</v>
      </c>
      <c r="D8" s="100">
        <v>10.11</v>
      </c>
    </row>
    <row r="9" spans="1:4" ht="12" customHeight="1">
      <c r="A9" s="23" t="s">
        <v>19</v>
      </c>
      <c r="B9" s="101">
        <v>0</v>
      </c>
      <c r="C9" s="23" t="s">
        <v>20</v>
      </c>
      <c r="D9" s="102">
        <v>38.75</v>
      </c>
    </row>
    <row r="10" spans="1:4" ht="12" customHeight="1">
      <c r="A10" s="23" t="s">
        <v>21</v>
      </c>
      <c r="B10" s="101">
        <f>SUM(B11:B14)</f>
        <v>0</v>
      </c>
      <c r="C10" s="23" t="s">
        <v>22</v>
      </c>
      <c r="D10" s="100">
        <v>0</v>
      </c>
    </row>
    <row r="11" spans="1:4" ht="12" customHeight="1">
      <c r="A11" s="23" t="s">
        <v>23</v>
      </c>
      <c r="B11" s="103">
        <v>0</v>
      </c>
      <c r="C11" s="23" t="s">
        <v>24</v>
      </c>
      <c r="D11" s="100">
        <v>0</v>
      </c>
    </row>
    <row r="12" spans="1:4" ht="12" customHeight="1">
      <c r="A12" s="23" t="s">
        <v>25</v>
      </c>
      <c r="B12" s="103">
        <v>0</v>
      </c>
      <c r="C12" s="23" t="s">
        <v>26</v>
      </c>
      <c r="D12" s="100">
        <v>31.2</v>
      </c>
    </row>
    <row r="13" spans="1:4" ht="12" customHeight="1">
      <c r="A13" s="23" t="s">
        <v>27</v>
      </c>
      <c r="B13" s="103">
        <v>0</v>
      </c>
      <c r="C13" s="23" t="s">
        <v>28</v>
      </c>
      <c r="D13" s="100">
        <v>90.3</v>
      </c>
    </row>
    <row r="14" spans="1:4" ht="12" customHeight="1">
      <c r="A14" s="23" t="s">
        <v>29</v>
      </c>
      <c r="B14" s="103">
        <v>0</v>
      </c>
      <c r="C14" s="23" t="s">
        <v>30</v>
      </c>
      <c r="D14" s="100">
        <v>65.709999999999994</v>
      </c>
    </row>
    <row r="15" spans="1:4" ht="12" customHeight="1">
      <c r="A15" s="23"/>
      <c r="B15" s="23"/>
      <c r="C15" s="23" t="s">
        <v>31</v>
      </c>
      <c r="D15" s="100">
        <v>33.21</v>
      </c>
    </row>
    <row r="16" spans="1:4" ht="12" customHeight="1">
      <c r="A16" s="23"/>
      <c r="B16" s="23"/>
      <c r="C16" s="23" t="s">
        <v>32</v>
      </c>
      <c r="D16" s="100">
        <v>75.44</v>
      </c>
    </row>
    <row r="17" spans="1:4" ht="12" customHeight="1">
      <c r="A17" s="23"/>
      <c r="B17" s="23"/>
      <c r="C17" s="23" t="s">
        <v>33</v>
      </c>
      <c r="D17" s="100">
        <v>627.48</v>
      </c>
    </row>
    <row r="18" spans="1:4" ht="12" customHeight="1">
      <c r="A18" s="23"/>
      <c r="B18" s="23"/>
      <c r="C18" s="23" t="s">
        <v>34</v>
      </c>
      <c r="D18" s="100">
        <v>37.409999999999997</v>
      </c>
    </row>
    <row r="19" spans="1:4" ht="12" customHeight="1">
      <c r="A19" s="23"/>
      <c r="B19" s="23"/>
      <c r="C19" s="23" t="s">
        <v>35</v>
      </c>
      <c r="D19" s="100">
        <v>0</v>
      </c>
    </row>
    <row r="20" spans="1:4" ht="12" customHeight="1">
      <c r="A20" s="23"/>
      <c r="B20" s="23"/>
      <c r="C20" s="23" t="s">
        <v>36</v>
      </c>
      <c r="D20" s="100">
        <v>0</v>
      </c>
    </row>
    <row r="21" spans="1:4" ht="12" customHeight="1">
      <c r="A21" s="23"/>
      <c r="B21" s="23"/>
      <c r="C21" s="23" t="s">
        <v>37</v>
      </c>
      <c r="D21" s="100">
        <v>0</v>
      </c>
    </row>
    <row r="22" spans="1:4" ht="12" customHeight="1">
      <c r="A22" s="23"/>
      <c r="B22" s="23"/>
      <c r="C22" s="23" t="s">
        <v>38</v>
      </c>
      <c r="D22" s="100">
        <v>0</v>
      </c>
    </row>
    <row r="23" spans="1:4" ht="12" customHeight="1">
      <c r="A23" s="23"/>
      <c r="B23" s="23"/>
      <c r="C23" s="23" t="s">
        <v>39</v>
      </c>
      <c r="D23" s="100">
        <v>0</v>
      </c>
    </row>
    <row r="24" spans="1:4" ht="12" customHeight="1">
      <c r="A24" s="23"/>
      <c r="B24" s="23"/>
      <c r="C24" s="23" t="s">
        <v>40</v>
      </c>
      <c r="D24" s="100">
        <v>334.98</v>
      </c>
    </row>
    <row r="25" spans="1:4" ht="12" customHeight="1">
      <c r="A25" s="23"/>
      <c r="B25" s="23"/>
      <c r="C25" s="23" t="s">
        <v>41</v>
      </c>
      <c r="D25" s="100">
        <v>0</v>
      </c>
    </row>
    <row r="26" spans="1:4" ht="12" customHeight="1">
      <c r="A26" s="23"/>
      <c r="B26" s="23"/>
      <c r="C26" s="23" t="s">
        <v>42</v>
      </c>
      <c r="D26" s="100">
        <v>0</v>
      </c>
    </row>
    <row r="27" spans="1:4" ht="12" customHeight="1">
      <c r="A27" s="23"/>
      <c r="B27" s="23"/>
      <c r="C27" s="23" t="s">
        <v>43</v>
      </c>
      <c r="D27" s="100">
        <v>16.28</v>
      </c>
    </row>
    <row r="28" spans="1:4" ht="12" customHeight="1">
      <c r="A28" s="23"/>
      <c r="B28" s="23"/>
      <c r="C28" s="23" t="s">
        <v>44</v>
      </c>
      <c r="D28" s="100">
        <v>0</v>
      </c>
    </row>
    <row r="29" spans="1:4" ht="12" customHeight="1">
      <c r="A29" s="23"/>
      <c r="B29" s="23"/>
      <c r="C29" s="23" t="s">
        <v>45</v>
      </c>
      <c r="D29" s="100">
        <v>0</v>
      </c>
    </row>
    <row r="30" spans="1:4" ht="12" customHeight="1">
      <c r="A30" s="23"/>
      <c r="B30" s="23"/>
      <c r="C30" s="23" t="s">
        <v>46</v>
      </c>
      <c r="D30" s="100">
        <v>0</v>
      </c>
    </row>
    <row r="31" spans="1:4" ht="12" customHeight="1">
      <c r="A31" s="23"/>
      <c r="B31" s="23"/>
      <c r="C31" s="23" t="s">
        <v>47</v>
      </c>
      <c r="D31" s="100">
        <v>0</v>
      </c>
    </row>
    <row r="32" spans="1:4" ht="12" customHeight="1">
      <c r="A32" s="23"/>
      <c r="B32" s="23"/>
      <c r="C32" s="23" t="s">
        <v>48</v>
      </c>
      <c r="D32" s="100">
        <v>0</v>
      </c>
    </row>
    <row r="33" spans="1:4" ht="12" customHeight="1">
      <c r="A33" s="23"/>
      <c r="B33" s="23"/>
      <c r="C33" s="23" t="s">
        <v>49</v>
      </c>
      <c r="D33" s="100">
        <v>0</v>
      </c>
    </row>
    <row r="34" spans="1:4" ht="12" customHeight="1">
      <c r="A34" s="23"/>
      <c r="B34" s="23"/>
      <c r="C34" s="23"/>
      <c r="D34" s="100"/>
    </row>
    <row r="35" spans="1:4" s="25" customFormat="1" ht="12" customHeight="1">
      <c r="A35" s="99" t="s">
        <v>50</v>
      </c>
      <c r="B35" s="104">
        <f>SUM(B6:B10)</f>
        <v>1347.23</v>
      </c>
      <c r="C35" s="99" t="s">
        <v>51</v>
      </c>
      <c r="D35" s="104">
        <f>SUM(D6:D34)</f>
        <v>2130.0500000000002</v>
      </c>
    </row>
    <row r="36" spans="1:4" s="25" customFormat="1" ht="12" customHeight="1">
      <c r="A36" s="105" t="s">
        <v>52</v>
      </c>
      <c r="B36" s="104">
        <v>782.82</v>
      </c>
      <c r="C36" s="105" t="s">
        <v>53</v>
      </c>
      <c r="D36" s="104">
        <v>0</v>
      </c>
    </row>
    <row r="37" spans="1:4" ht="12" customHeight="1">
      <c r="A37" s="23"/>
      <c r="B37" s="23"/>
      <c r="C37" s="23"/>
      <c r="D37" s="21"/>
    </row>
    <row r="38" spans="1:4" s="25" customFormat="1" ht="17.399999999999999" customHeight="1">
      <c r="A38" s="99" t="s">
        <v>54</v>
      </c>
      <c r="B38" s="104">
        <f>B35+B36</f>
        <v>2130.0500000000002</v>
      </c>
      <c r="C38" s="99" t="s">
        <v>55</v>
      </c>
      <c r="D38" s="104">
        <f>D35+D36</f>
        <v>2130.0500000000002</v>
      </c>
    </row>
    <row r="39" spans="1:4" ht="18" customHeight="1">
      <c r="A39" s="119" t="s">
        <v>56</v>
      </c>
      <c r="B39" s="119"/>
      <c r="C39" s="119"/>
      <c r="D39" s="119"/>
    </row>
  </sheetData>
  <mergeCells count="6">
    <mergeCell ref="A39:D39"/>
    <mergeCell ref="A1:D1"/>
    <mergeCell ref="A2:D2"/>
    <mergeCell ref="A3:C3"/>
    <mergeCell ref="A4:B4"/>
    <mergeCell ref="C4:D4"/>
  </mergeCells>
  <phoneticPr fontId="22" type="noConversion"/>
  <printOptions horizontalCentered="1"/>
  <pageMargins left="0.74803149606299213" right="0.74803149606299213" top="1.2598425196850394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4"/>
  <sheetViews>
    <sheetView workbookViewId="0">
      <pane xSplit="4" ySplit="6" topLeftCell="E88" activePane="bottomRight" state="frozen"/>
      <selection pane="topRight"/>
      <selection pane="bottomLeft"/>
      <selection pane="bottomRight" activeCell="A2" sqref="A2:L2"/>
    </sheetView>
  </sheetViews>
  <sheetFormatPr defaultColWidth="10" defaultRowHeight="14.4"/>
  <cols>
    <col min="1" max="1" width="4" style="80" customWidth="1"/>
    <col min="2" max="2" width="5.33203125" style="80" customWidth="1"/>
    <col min="3" max="3" width="6.88671875" style="80" customWidth="1"/>
    <col min="4" max="4" width="33" customWidth="1"/>
    <col min="5" max="5" width="11" style="89" customWidth="1"/>
    <col min="6" max="6" width="9.6640625" style="89" customWidth="1"/>
    <col min="7" max="7" width="10.88671875" style="89" customWidth="1"/>
    <col min="8" max="8" width="7.6640625" style="89" customWidth="1"/>
    <col min="9" max="9" width="8.6640625" style="89" customWidth="1"/>
    <col min="10" max="10" width="8.109375" style="89" customWidth="1"/>
    <col min="11" max="11" width="7.6640625" style="90" customWidth="1"/>
    <col min="12" max="12" width="9.5546875" customWidth="1"/>
    <col min="13" max="13" width="9.77734375" customWidth="1"/>
  </cols>
  <sheetData>
    <row r="1" spans="1:12" ht="11.4" customHeight="1">
      <c r="A1" s="80" t="s">
        <v>57</v>
      </c>
    </row>
    <row r="2" spans="1:12" ht="18" customHeight="1">
      <c r="A2" s="117" t="s">
        <v>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13.8" customHeight="1">
      <c r="L3" s="67" t="s">
        <v>59</v>
      </c>
    </row>
    <row r="4" spans="1:12" ht="15.6" customHeight="1">
      <c r="A4" s="120" t="s">
        <v>60</v>
      </c>
      <c r="B4" s="120"/>
      <c r="C4" s="120"/>
      <c r="D4" s="120" t="s">
        <v>61</v>
      </c>
      <c r="E4" s="120" t="s">
        <v>62</v>
      </c>
      <c r="F4" s="120" t="s">
        <v>52</v>
      </c>
      <c r="G4" s="120" t="s">
        <v>63</v>
      </c>
      <c r="H4" s="120" t="s">
        <v>64</v>
      </c>
      <c r="I4" s="120" t="s">
        <v>65</v>
      </c>
      <c r="J4" s="120" t="s">
        <v>66</v>
      </c>
      <c r="K4" s="122" t="s">
        <v>67</v>
      </c>
      <c r="L4" s="120" t="s">
        <v>68</v>
      </c>
    </row>
    <row r="5" spans="1:12" ht="20.399999999999999" customHeight="1">
      <c r="A5" s="26" t="s">
        <v>69</v>
      </c>
      <c r="B5" s="26" t="s">
        <v>70</v>
      </c>
      <c r="C5" s="26" t="s">
        <v>71</v>
      </c>
      <c r="D5" s="120"/>
      <c r="E5" s="120"/>
      <c r="F5" s="120"/>
      <c r="G5" s="120"/>
      <c r="H5" s="120"/>
      <c r="I5" s="120"/>
      <c r="J5" s="120"/>
      <c r="K5" s="123"/>
      <c r="L5" s="120"/>
    </row>
    <row r="6" spans="1:12" s="43" customFormat="1" ht="13.95" customHeight="1">
      <c r="A6" s="46"/>
      <c r="B6" s="46"/>
      <c r="C6" s="46"/>
      <c r="D6" s="28" t="s">
        <v>62</v>
      </c>
      <c r="E6" s="44">
        <f>SUM(F6:K6)</f>
        <v>2130.0500000000002</v>
      </c>
      <c r="F6" s="91">
        <f>F7+F28+F31+F35+F40+F49+F55+F62+F67+F82+F86+F92</f>
        <v>782.81999999999994</v>
      </c>
      <c r="G6" s="91">
        <f>G7+G28+G31+G35+G40+G49+G55+G62+G67+G82+G86+G92</f>
        <v>1347.23</v>
      </c>
      <c r="H6" s="91">
        <f>H7+H28+H31+H40+H49+H55+H62+H67+H86+H92</f>
        <v>0</v>
      </c>
      <c r="I6" s="91">
        <f>I7+I28+I31+I40+I49+I55+I62+I67+I86+I92</f>
        <v>0</v>
      </c>
      <c r="J6" s="91">
        <f>J7+J28+J31+J40+J49+J55+J62+J67+J86+J92</f>
        <v>0</v>
      </c>
      <c r="K6" s="91">
        <f>K7+K28+K31+K40+K49+K55+K62+K67+K86+K92</f>
        <v>0</v>
      </c>
      <c r="L6" s="96"/>
    </row>
    <row r="7" spans="1:12" s="25" customFormat="1" ht="13.95" customHeight="1">
      <c r="A7" s="46" t="s">
        <v>72</v>
      </c>
      <c r="B7" s="46"/>
      <c r="C7" s="46"/>
      <c r="D7" s="46" t="s">
        <v>73</v>
      </c>
      <c r="E7" s="44">
        <f t="shared" ref="E7:E94" si="0">SUM(F7:K7)</f>
        <v>769.18</v>
      </c>
      <c r="F7" s="91">
        <f>F8+F11+F13+F18+F20+F22+F24+F26</f>
        <v>259.67999999999995</v>
      </c>
      <c r="G7" s="91">
        <f>G8+G13+G18+G20+G22+G24+G26</f>
        <v>509.5</v>
      </c>
      <c r="H7" s="91">
        <f>H8+H13+H18+H20+H22+H24+H26</f>
        <v>0</v>
      </c>
      <c r="I7" s="91">
        <f>I8+I13+I18+I20+I22+I24+I26</f>
        <v>0</v>
      </c>
      <c r="J7" s="91">
        <f>J8+J13+J18+J20+J22+J24+J26</f>
        <v>0</v>
      </c>
      <c r="K7" s="91">
        <f>K8+K13+K18+K20+K22+K24+K26</f>
        <v>0</v>
      </c>
      <c r="L7" s="96"/>
    </row>
    <row r="8" spans="1:12" ht="13.95" customHeight="1">
      <c r="A8" s="41"/>
      <c r="B8" s="41">
        <v>20101</v>
      </c>
      <c r="C8" s="41"/>
      <c r="D8" s="41" t="s">
        <v>74</v>
      </c>
      <c r="E8" s="33">
        <f t="shared" si="0"/>
        <v>7.92</v>
      </c>
      <c r="F8" s="92">
        <f>F9+F10</f>
        <v>7.92</v>
      </c>
      <c r="G8" s="92">
        <f t="shared" ref="G8:K8" si="1">G9+G10</f>
        <v>0</v>
      </c>
      <c r="H8" s="92">
        <f t="shared" si="1"/>
        <v>0</v>
      </c>
      <c r="I8" s="92">
        <f t="shared" si="1"/>
        <v>0</v>
      </c>
      <c r="J8" s="92">
        <f t="shared" si="1"/>
        <v>0</v>
      </c>
      <c r="K8" s="92">
        <f t="shared" si="1"/>
        <v>0</v>
      </c>
      <c r="L8" s="39"/>
    </row>
    <row r="9" spans="1:12" ht="13.95" customHeight="1">
      <c r="A9" s="41"/>
      <c r="B9" s="41"/>
      <c r="C9" s="41">
        <v>2010102</v>
      </c>
      <c r="D9" s="41" t="s">
        <v>75</v>
      </c>
      <c r="E9" s="33">
        <f t="shared" si="0"/>
        <v>2</v>
      </c>
      <c r="F9" s="92">
        <v>2</v>
      </c>
      <c r="G9" s="92">
        <v>0</v>
      </c>
      <c r="H9" s="33">
        <v>0</v>
      </c>
      <c r="I9" s="33">
        <v>0</v>
      </c>
      <c r="J9" s="33">
        <v>0</v>
      </c>
      <c r="K9" s="97">
        <v>0</v>
      </c>
      <c r="L9" s="39"/>
    </row>
    <row r="10" spans="1:12" ht="13.95" customHeight="1">
      <c r="A10" s="41"/>
      <c r="B10" s="41"/>
      <c r="C10" s="41">
        <v>2010108</v>
      </c>
      <c r="D10" s="41" t="s">
        <v>76</v>
      </c>
      <c r="E10" s="33">
        <f t="shared" si="0"/>
        <v>5.92</v>
      </c>
      <c r="F10" s="92">
        <v>5.92</v>
      </c>
      <c r="G10" s="92">
        <v>0</v>
      </c>
      <c r="H10" s="33">
        <v>0</v>
      </c>
      <c r="I10" s="33">
        <v>0</v>
      </c>
      <c r="J10" s="33">
        <v>0</v>
      </c>
      <c r="K10" s="97">
        <v>0</v>
      </c>
      <c r="L10" s="39"/>
    </row>
    <row r="11" spans="1:12" ht="13.95" customHeight="1">
      <c r="A11" s="41"/>
      <c r="B11" s="41">
        <v>20102</v>
      </c>
      <c r="C11" s="41"/>
      <c r="D11" s="41" t="s">
        <v>77</v>
      </c>
      <c r="E11" s="33">
        <f t="shared" si="0"/>
        <v>2.9</v>
      </c>
      <c r="F11" s="92">
        <f>F12</f>
        <v>2.9</v>
      </c>
      <c r="G11" s="92">
        <f t="shared" ref="G11:K11" si="2">G12</f>
        <v>0</v>
      </c>
      <c r="H11" s="92">
        <f t="shared" si="2"/>
        <v>0</v>
      </c>
      <c r="I11" s="92">
        <f t="shared" si="2"/>
        <v>0</v>
      </c>
      <c r="J11" s="92">
        <f t="shared" si="2"/>
        <v>0</v>
      </c>
      <c r="K11" s="92">
        <f t="shared" si="2"/>
        <v>0</v>
      </c>
      <c r="L11" s="39"/>
    </row>
    <row r="12" spans="1:12" ht="13.95" customHeight="1">
      <c r="A12" s="41"/>
      <c r="B12" s="41"/>
      <c r="C12" s="41">
        <v>2010299</v>
      </c>
      <c r="D12" s="41" t="s">
        <v>78</v>
      </c>
      <c r="E12" s="33">
        <f t="shared" si="0"/>
        <v>2.9</v>
      </c>
      <c r="F12" s="92">
        <v>2.9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39"/>
    </row>
    <row r="13" spans="1:12" ht="13.95" customHeight="1">
      <c r="A13" s="121"/>
      <c r="B13" s="41" t="s">
        <v>79</v>
      </c>
      <c r="C13" s="41"/>
      <c r="D13" s="41" t="s">
        <v>80</v>
      </c>
      <c r="E13" s="33">
        <f t="shared" si="0"/>
        <v>652.30999999999995</v>
      </c>
      <c r="F13" s="92">
        <f>SUM(F14:F17)</f>
        <v>240.76</v>
      </c>
      <c r="G13" s="92">
        <f>SUM(G14:G17)</f>
        <v>411.55</v>
      </c>
      <c r="H13" s="33">
        <v>0</v>
      </c>
      <c r="I13" s="33">
        <v>0</v>
      </c>
      <c r="J13" s="33">
        <v>0</v>
      </c>
      <c r="K13" s="97">
        <v>0</v>
      </c>
      <c r="L13" s="39"/>
    </row>
    <row r="14" spans="1:12" ht="13.95" customHeight="1">
      <c r="A14" s="121"/>
      <c r="B14" s="121"/>
      <c r="C14" s="41" t="s">
        <v>81</v>
      </c>
      <c r="D14" s="48" t="s">
        <v>82</v>
      </c>
      <c r="E14" s="33">
        <f t="shared" si="0"/>
        <v>283.85000000000002</v>
      </c>
      <c r="F14" s="92">
        <v>0</v>
      </c>
      <c r="G14" s="93">
        <v>283.85000000000002</v>
      </c>
      <c r="H14" s="33">
        <v>0</v>
      </c>
      <c r="I14" s="33">
        <v>0</v>
      </c>
      <c r="J14" s="33">
        <v>0</v>
      </c>
      <c r="K14" s="97">
        <v>0</v>
      </c>
      <c r="L14" s="39"/>
    </row>
    <row r="15" spans="1:12" ht="13.95" customHeight="1">
      <c r="A15" s="121"/>
      <c r="B15" s="121"/>
      <c r="C15" s="41" t="s">
        <v>83</v>
      </c>
      <c r="D15" s="48" t="s">
        <v>75</v>
      </c>
      <c r="E15" s="33">
        <f t="shared" si="0"/>
        <v>261.25</v>
      </c>
      <c r="F15" s="92">
        <v>233.25</v>
      </c>
      <c r="G15" s="92">
        <v>28</v>
      </c>
      <c r="H15" s="33">
        <v>0</v>
      </c>
      <c r="I15" s="33">
        <v>0</v>
      </c>
      <c r="J15" s="33">
        <v>0</v>
      </c>
      <c r="K15" s="97">
        <v>0</v>
      </c>
      <c r="L15" s="39"/>
    </row>
    <row r="16" spans="1:12" ht="13.95" customHeight="1">
      <c r="A16" s="121"/>
      <c r="B16" s="121"/>
      <c r="C16" s="41" t="s">
        <v>84</v>
      </c>
      <c r="D16" s="48" t="s">
        <v>85</v>
      </c>
      <c r="E16" s="33">
        <f t="shared" si="0"/>
        <v>89.7</v>
      </c>
      <c r="F16" s="92">
        <v>0</v>
      </c>
      <c r="G16" s="92">
        <v>89.7</v>
      </c>
      <c r="H16" s="33">
        <v>0</v>
      </c>
      <c r="I16" s="33">
        <v>0</v>
      </c>
      <c r="J16" s="33">
        <v>0</v>
      </c>
      <c r="K16" s="97">
        <v>0</v>
      </c>
      <c r="L16" s="39"/>
    </row>
    <row r="17" spans="1:12" ht="13.95" customHeight="1">
      <c r="A17" s="121"/>
      <c r="B17" s="121"/>
      <c r="C17" s="41">
        <v>2010399</v>
      </c>
      <c r="D17" s="41" t="s">
        <v>86</v>
      </c>
      <c r="E17" s="33">
        <f t="shared" si="0"/>
        <v>17.509999999999998</v>
      </c>
      <c r="F17" s="92">
        <v>7.51</v>
      </c>
      <c r="G17" s="92">
        <v>10</v>
      </c>
      <c r="H17" s="33">
        <v>0</v>
      </c>
      <c r="I17" s="33">
        <v>0</v>
      </c>
      <c r="J17" s="33">
        <v>0</v>
      </c>
      <c r="K17" s="97">
        <v>0</v>
      </c>
      <c r="L17" s="39"/>
    </row>
    <row r="18" spans="1:12" ht="13.95" customHeight="1">
      <c r="A18" s="41"/>
      <c r="B18" s="41">
        <v>20105</v>
      </c>
      <c r="C18" s="41"/>
      <c r="D18" s="41" t="s">
        <v>87</v>
      </c>
      <c r="E18" s="33">
        <f t="shared" si="0"/>
        <v>2.35</v>
      </c>
      <c r="F18" s="92">
        <f>F19</f>
        <v>2.35</v>
      </c>
      <c r="G18" s="92">
        <f t="shared" ref="G18:K18" si="3">G19</f>
        <v>0</v>
      </c>
      <c r="H18" s="92">
        <f t="shared" si="3"/>
        <v>0</v>
      </c>
      <c r="I18" s="92">
        <f t="shared" si="3"/>
        <v>0</v>
      </c>
      <c r="J18" s="92">
        <f t="shared" si="3"/>
        <v>0</v>
      </c>
      <c r="K18" s="92">
        <f t="shared" si="3"/>
        <v>0</v>
      </c>
      <c r="L18" s="39"/>
    </row>
    <row r="19" spans="1:12" ht="13.95" customHeight="1">
      <c r="A19" s="41"/>
      <c r="B19" s="41"/>
      <c r="C19" s="41">
        <v>2010507</v>
      </c>
      <c r="D19" s="41" t="s">
        <v>88</v>
      </c>
      <c r="E19" s="33">
        <f t="shared" si="0"/>
        <v>2.35</v>
      </c>
      <c r="F19" s="92">
        <v>2.35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39"/>
    </row>
    <row r="20" spans="1:12" ht="13.95" customHeight="1">
      <c r="A20" s="50"/>
      <c r="B20" s="50" t="s">
        <v>89</v>
      </c>
      <c r="C20" s="50"/>
      <c r="D20" s="51" t="s">
        <v>90</v>
      </c>
      <c r="E20" s="33">
        <f t="shared" si="0"/>
        <v>0.67</v>
      </c>
      <c r="F20" s="92">
        <f>SUM(F21:F21)</f>
        <v>0.67</v>
      </c>
      <c r="G20" s="92">
        <f>SUM(G21:G21)</f>
        <v>0</v>
      </c>
      <c r="H20" s="92">
        <f>SUM(H21:H21)</f>
        <v>0</v>
      </c>
      <c r="I20" s="92">
        <f>SUM(I21:I21)</f>
        <v>0</v>
      </c>
      <c r="J20" s="92">
        <f>SUM(J21:J21)</f>
        <v>0</v>
      </c>
      <c r="K20" s="92">
        <f>SUM(K21:K21)</f>
        <v>0</v>
      </c>
      <c r="L20" s="51"/>
    </row>
    <row r="21" spans="1:12" ht="13.95" customHeight="1">
      <c r="A21" s="50"/>
      <c r="B21" s="50"/>
      <c r="C21" s="50">
        <v>2010699</v>
      </c>
      <c r="D21" s="51" t="s">
        <v>91</v>
      </c>
      <c r="E21" s="33">
        <f t="shared" si="0"/>
        <v>0.67</v>
      </c>
      <c r="F21" s="92">
        <v>0.67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51"/>
    </row>
    <row r="22" spans="1:12" ht="13.95" customHeight="1">
      <c r="A22" s="50"/>
      <c r="B22" s="50" t="s">
        <v>92</v>
      </c>
      <c r="C22" s="50"/>
      <c r="D22" s="51" t="s">
        <v>93</v>
      </c>
      <c r="E22" s="33">
        <f t="shared" si="0"/>
        <v>4.0999999999999996</v>
      </c>
      <c r="F22" s="92">
        <f>F23</f>
        <v>0</v>
      </c>
      <c r="G22" s="92">
        <f>G23</f>
        <v>4.0999999999999996</v>
      </c>
      <c r="H22" s="33">
        <v>0</v>
      </c>
      <c r="I22" s="33">
        <v>0</v>
      </c>
      <c r="J22" s="33">
        <v>0</v>
      </c>
      <c r="K22" s="97">
        <v>0</v>
      </c>
      <c r="L22" s="51"/>
    </row>
    <row r="23" spans="1:12" ht="13.95" customHeight="1">
      <c r="A23" s="50"/>
      <c r="B23" s="50"/>
      <c r="C23" s="50" t="s">
        <v>94</v>
      </c>
      <c r="D23" s="51" t="s">
        <v>95</v>
      </c>
      <c r="E23" s="33">
        <f t="shared" si="0"/>
        <v>4.0999999999999996</v>
      </c>
      <c r="F23" s="92">
        <v>0</v>
      </c>
      <c r="G23" s="92">
        <v>4.0999999999999996</v>
      </c>
      <c r="H23" s="33">
        <v>0</v>
      </c>
      <c r="I23" s="33">
        <v>0</v>
      </c>
      <c r="J23" s="33">
        <v>0</v>
      </c>
      <c r="K23" s="97">
        <v>0</v>
      </c>
      <c r="L23" s="51"/>
    </row>
    <row r="24" spans="1:12" ht="13.95" customHeight="1">
      <c r="A24" s="50"/>
      <c r="B24" s="50">
        <v>20123</v>
      </c>
      <c r="C24" s="50"/>
      <c r="D24" s="51" t="s">
        <v>96</v>
      </c>
      <c r="E24" s="33">
        <f t="shared" si="0"/>
        <v>5.08</v>
      </c>
      <c r="F24" s="92">
        <f>F25</f>
        <v>5.08</v>
      </c>
      <c r="G24" s="92">
        <v>0</v>
      </c>
      <c r="H24" s="33">
        <v>0</v>
      </c>
      <c r="I24" s="33">
        <v>0</v>
      </c>
      <c r="J24" s="33">
        <v>0</v>
      </c>
      <c r="K24" s="97">
        <v>0</v>
      </c>
      <c r="L24" s="51"/>
    </row>
    <row r="25" spans="1:12" ht="13.95" customHeight="1">
      <c r="A25" s="50"/>
      <c r="B25" s="50"/>
      <c r="C25" s="50">
        <v>2012304</v>
      </c>
      <c r="D25" s="51" t="s">
        <v>97</v>
      </c>
      <c r="E25" s="33">
        <f t="shared" si="0"/>
        <v>5.08</v>
      </c>
      <c r="F25" s="92">
        <v>5.08</v>
      </c>
      <c r="G25" s="92">
        <v>0</v>
      </c>
      <c r="H25" s="33">
        <v>0</v>
      </c>
      <c r="I25" s="33">
        <v>0</v>
      </c>
      <c r="J25" s="33">
        <v>0</v>
      </c>
      <c r="K25" s="97">
        <v>0</v>
      </c>
      <c r="L25" s="51"/>
    </row>
    <row r="26" spans="1:12" ht="13.95" customHeight="1">
      <c r="A26" s="50"/>
      <c r="B26" s="50" t="s">
        <v>98</v>
      </c>
      <c r="C26" s="50"/>
      <c r="D26" s="51" t="s">
        <v>99</v>
      </c>
      <c r="E26" s="33">
        <f t="shared" si="0"/>
        <v>93.85</v>
      </c>
      <c r="F26" s="94">
        <f>F27</f>
        <v>0</v>
      </c>
      <c r="G26" s="94">
        <f>G27</f>
        <v>93.85</v>
      </c>
      <c r="H26" s="33">
        <v>0</v>
      </c>
      <c r="I26" s="33">
        <v>0</v>
      </c>
      <c r="J26" s="33">
        <v>0</v>
      </c>
      <c r="K26" s="97">
        <v>0</v>
      </c>
      <c r="L26" s="51"/>
    </row>
    <row r="27" spans="1:12" ht="13.95" customHeight="1">
      <c r="A27" s="50"/>
      <c r="B27" s="50"/>
      <c r="C27" s="50" t="s">
        <v>100</v>
      </c>
      <c r="D27" s="51" t="s">
        <v>82</v>
      </c>
      <c r="E27" s="33">
        <f t="shared" si="0"/>
        <v>93.85</v>
      </c>
      <c r="F27" s="94">
        <v>0</v>
      </c>
      <c r="G27" s="94">
        <v>93.85</v>
      </c>
      <c r="H27" s="33">
        <v>0</v>
      </c>
      <c r="I27" s="33">
        <v>0</v>
      </c>
      <c r="J27" s="33">
        <v>0</v>
      </c>
      <c r="K27" s="97">
        <v>0</v>
      </c>
      <c r="L27" s="51"/>
    </row>
    <row r="28" spans="1:12" s="25" customFormat="1" ht="13.95" customHeight="1">
      <c r="A28" s="55" t="s">
        <v>101</v>
      </c>
      <c r="B28" s="55"/>
      <c r="C28" s="55"/>
      <c r="D28" s="56" t="s">
        <v>102</v>
      </c>
      <c r="E28" s="44">
        <f t="shared" si="0"/>
        <v>10.11</v>
      </c>
      <c r="F28" s="95">
        <f t="shared" ref="F28:G29" si="4">F29</f>
        <v>1.91</v>
      </c>
      <c r="G28" s="95">
        <f t="shared" si="4"/>
        <v>8.1999999999999993</v>
      </c>
      <c r="H28" s="44">
        <v>0</v>
      </c>
      <c r="I28" s="44">
        <v>0</v>
      </c>
      <c r="J28" s="44">
        <v>0</v>
      </c>
      <c r="K28" s="98">
        <v>0</v>
      </c>
      <c r="L28" s="56"/>
    </row>
    <row r="29" spans="1:12" ht="13.95" customHeight="1">
      <c r="A29" s="50"/>
      <c r="B29" s="50" t="s">
        <v>103</v>
      </c>
      <c r="C29" s="50"/>
      <c r="D29" s="51" t="s">
        <v>104</v>
      </c>
      <c r="E29" s="33">
        <f t="shared" si="0"/>
        <v>10.11</v>
      </c>
      <c r="F29" s="94">
        <f t="shared" si="4"/>
        <v>1.91</v>
      </c>
      <c r="G29" s="94">
        <f t="shared" si="4"/>
        <v>8.1999999999999993</v>
      </c>
      <c r="H29" s="33">
        <v>0</v>
      </c>
      <c r="I29" s="33">
        <v>0</v>
      </c>
      <c r="J29" s="33">
        <v>0</v>
      </c>
      <c r="K29" s="97">
        <v>0</v>
      </c>
      <c r="L29" s="51"/>
    </row>
    <row r="30" spans="1:12" ht="13.95" customHeight="1">
      <c r="A30" s="50"/>
      <c r="B30" s="50"/>
      <c r="C30" s="50" t="s">
        <v>105</v>
      </c>
      <c r="D30" s="51" t="s">
        <v>106</v>
      </c>
      <c r="E30" s="33">
        <f t="shared" si="0"/>
        <v>10.11</v>
      </c>
      <c r="F30" s="94">
        <v>1.91</v>
      </c>
      <c r="G30" s="94">
        <v>8.1999999999999993</v>
      </c>
      <c r="H30" s="33">
        <v>0</v>
      </c>
      <c r="I30" s="33">
        <v>0</v>
      </c>
      <c r="J30" s="33">
        <v>0</v>
      </c>
      <c r="K30" s="97">
        <v>0</v>
      </c>
      <c r="L30" s="51"/>
    </row>
    <row r="31" spans="1:12" s="25" customFormat="1" ht="13.95" customHeight="1">
      <c r="A31" s="55" t="s">
        <v>107</v>
      </c>
      <c r="B31" s="55"/>
      <c r="C31" s="55"/>
      <c r="D31" s="56" t="s">
        <v>108</v>
      </c>
      <c r="E31" s="44">
        <f t="shared" si="0"/>
        <v>38.75</v>
      </c>
      <c r="F31" s="95">
        <f t="shared" ref="F31:G31" si="5">F32</f>
        <v>10.51</v>
      </c>
      <c r="G31" s="95">
        <f t="shared" si="5"/>
        <v>28.24</v>
      </c>
      <c r="H31" s="44">
        <v>0</v>
      </c>
      <c r="I31" s="44">
        <v>0</v>
      </c>
      <c r="J31" s="44">
        <v>0</v>
      </c>
      <c r="K31" s="98">
        <v>0</v>
      </c>
      <c r="L31" s="56"/>
    </row>
    <row r="32" spans="1:12" ht="13.95" customHeight="1">
      <c r="A32" s="50"/>
      <c r="B32" s="50" t="s">
        <v>109</v>
      </c>
      <c r="C32" s="50"/>
      <c r="D32" s="51" t="s">
        <v>110</v>
      </c>
      <c r="E32" s="33">
        <f t="shared" si="0"/>
        <v>38.75</v>
      </c>
      <c r="F32" s="94">
        <f>F33+F34</f>
        <v>10.51</v>
      </c>
      <c r="G32" s="94">
        <f>G33+G34</f>
        <v>28.24</v>
      </c>
      <c r="H32" s="33">
        <v>0</v>
      </c>
      <c r="I32" s="33">
        <v>0</v>
      </c>
      <c r="J32" s="33">
        <v>0</v>
      </c>
      <c r="K32" s="97">
        <v>0</v>
      </c>
      <c r="L32" s="51"/>
    </row>
    <row r="33" spans="1:12" ht="13.95" customHeight="1">
      <c r="A33" s="50"/>
      <c r="B33" s="50"/>
      <c r="C33" s="50">
        <v>2040220</v>
      </c>
      <c r="D33" s="51" t="s">
        <v>111</v>
      </c>
      <c r="E33" s="33">
        <f t="shared" si="0"/>
        <v>10.51</v>
      </c>
      <c r="F33" s="94">
        <v>10.51</v>
      </c>
      <c r="G33" s="94">
        <v>0</v>
      </c>
      <c r="H33" s="33">
        <v>0</v>
      </c>
      <c r="I33" s="33">
        <v>0</v>
      </c>
      <c r="J33" s="33">
        <v>0</v>
      </c>
      <c r="K33" s="97">
        <v>0</v>
      </c>
      <c r="L33" s="51"/>
    </row>
    <row r="34" spans="1:12" ht="13.95" customHeight="1">
      <c r="A34" s="50"/>
      <c r="B34" s="50"/>
      <c r="C34" s="50" t="s">
        <v>112</v>
      </c>
      <c r="D34" s="51" t="s">
        <v>85</v>
      </c>
      <c r="E34" s="33">
        <f t="shared" si="0"/>
        <v>28.24</v>
      </c>
      <c r="F34" s="94">
        <v>0</v>
      </c>
      <c r="G34" s="94">
        <v>28.24</v>
      </c>
      <c r="H34" s="33">
        <v>0</v>
      </c>
      <c r="I34" s="33">
        <v>0</v>
      </c>
      <c r="J34" s="33">
        <v>0</v>
      </c>
      <c r="K34" s="97">
        <v>0</v>
      </c>
      <c r="L34" s="51"/>
    </row>
    <row r="35" spans="1:12" s="25" customFormat="1" ht="13.95" customHeight="1">
      <c r="A35" s="55">
        <v>207</v>
      </c>
      <c r="B35" s="55"/>
      <c r="C35" s="55"/>
      <c r="D35" s="56" t="s">
        <v>113</v>
      </c>
      <c r="E35" s="44">
        <f t="shared" si="0"/>
        <v>31.2</v>
      </c>
      <c r="F35" s="95">
        <f>F36+F38</f>
        <v>30.4</v>
      </c>
      <c r="G35" s="95">
        <f>G36+G38</f>
        <v>0.8</v>
      </c>
      <c r="H35" s="44">
        <v>0</v>
      </c>
      <c r="I35" s="44">
        <v>0</v>
      </c>
      <c r="J35" s="44">
        <v>0</v>
      </c>
      <c r="K35" s="98">
        <v>0</v>
      </c>
      <c r="L35" s="56"/>
    </row>
    <row r="36" spans="1:12" ht="13.95" customHeight="1">
      <c r="A36" s="50"/>
      <c r="B36" s="50">
        <v>20701</v>
      </c>
      <c r="C36" s="50"/>
      <c r="D36" s="51" t="s">
        <v>114</v>
      </c>
      <c r="E36" s="33">
        <f t="shared" si="0"/>
        <v>30.4</v>
      </c>
      <c r="F36" s="94">
        <f>F37</f>
        <v>30.4</v>
      </c>
      <c r="G36" s="94">
        <f>G37</f>
        <v>0</v>
      </c>
      <c r="H36" s="33">
        <v>0</v>
      </c>
      <c r="I36" s="33">
        <v>0</v>
      </c>
      <c r="J36" s="33">
        <v>0</v>
      </c>
      <c r="K36" s="97">
        <v>0</v>
      </c>
      <c r="L36" s="51"/>
    </row>
    <row r="37" spans="1:12" ht="13.95" customHeight="1">
      <c r="A37" s="50"/>
      <c r="B37" s="50"/>
      <c r="C37" s="50">
        <v>2070199</v>
      </c>
      <c r="D37" s="51" t="s">
        <v>115</v>
      </c>
      <c r="E37" s="33">
        <f t="shared" si="0"/>
        <v>30.4</v>
      </c>
      <c r="F37" s="94">
        <v>30.4</v>
      </c>
      <c r="G37" s="94">
        <v>0</v>
      </c>
      <c r="H37" s="33">
        <v>0</v>
      </c>
      <c r="I37" s="33">
        <v>0</v>
      </c>
      <c r="J37" s="33">
        <v>0</v>
      </c>
      <c r="K37" s="97">
        <v>0</v>
      </c>
      <c r="L37" s="51"/>
    </row>
    <row r="38" spans="1:12" ht="13.95" customHeight="1">
      <c r="A38" s="50"/>
      <c r="B38" s="50">
        <v>20702</v>
      </c>
      <c r="C38" s="50"/>
      <c r="D38" s="51" t="s">
        <v>116</v>
      </c>
      <c r="E38" s="33">
        <f t="shared" si="0"/>
        <v>0.8</v>
      </c>
      <c r="F38" s="94">
        <f>F39</f>
        <v>0</v>
      </c>
      <c r="G38" s="94">
        <f t="shared" ref="G38:K38" si="6">G39</f>
        <v>0.8</v>
      </c>
      <c r="H38" s="94">
        <f t="shared" si="6"/>
        <v>0</v>
      </c>
      <c r="I38" s="94">
        <f t="shared" si="6"/>
        <v>0</v>
      </c>
      <c r="J38" s="94">
        <f t="shared" si="6"/>
        <v>0</v>
      </c>
      <c r="K38" s="94">
        <f t="shared" si="6"/>
        <v>0</v>
      </c>
      <c r="L38" s="51"/>
    </row>
    <row r="39" spans="1:12" ht="13.95" customHeight="1">
      <c r="A39" s="50"/>
      <c r="B39" s="50"/>
      <c r="C39" s="50">
        <v>2070204</v>
      </c>
      <c r="D39" s="51" t="s">
        <v>117</v>
      </c>
      <c r="E39" s="33">
        <f t="shared" si="0"/>
        <v>0.8</v>
      </c>
      <c r="F39" s="94">
        <v>0</v>
      </c>
      <c r="G39" s="94">
        <v>0.8</v>
      </c>
      <c r="H39" s="33">
        <v>0</v>
      </c>
      <c r="I39" s="33">
        <v>0</v>
      </c>
      <c r="J39" s="33">
        <v>0</v>
      </c>
      <c r="K39" s="33">
        <v>0</v>
      </c>
      <c r="L39" s="51"/>
    </row>
    <row r="40" spans="1:12" s="25" customFormat="1" ht="13.95" customHeight="1">
      <c r="A40" s="55" t="s">
        <v>118</v>
      </c>
      <c r="B40" s="55"/>
      <c r="C40" s="55"/>
      <c r="D40" s="56" t="s">
        <v>119</v>
      </c>
      <c r="E40" s="44">
        <f t="shared" si="0"/>
        <v>90.3</v>
      </c>
      <c r="F40" s="95">
        <f>F41+F43+F45+F47</f>
        <v>3.92</v>
      </c>
      <c r="G40" s="95">
        <f t="shared" ref="G40:K40" si="7">G41+G43+G45+G47</f>
        <v>86.38</v>
      </c>
      <c r="H40" s="95">
        <f t="shared" si="7"/>
        <v>0</v>
      </c>
      <c r="I40" s="95">
        <f t="shared" si="7"/>
        <v>0</v>
      </c>
      <c r="J40" s="95">
        <f t="shared" si="7"/>
        <v>0</v>
      </c>
      <c r="K40" s="95">
        <f t="shared" si="7"/>
        <v>0</v>
      </c>
      <c r="L40" s="56"/>
    </row>
    <row r="41" spans="1:12" ht="13.95" customHeight="1">
      <c r="A41" s="50"/>
      <c r="B41" s="50" t="s">
        <v>120</v>
      </c>
      <c r="C41" s="50"/>
      <c r="D41" s="51" t="s">
        <v>121</v>
      </c>
      <c r="E41" s="33">
        <f t="shared" si="0"/>
        <v>2.6399999999999997</v>
      </c>
      <c r="F41" s="94">
        <f>F42</f>
        <v>1</v>
      </c>
      <c r="G41" s="94">
        <f t="shared" ref="G41:K41" si="8">G42</f>
        <v>1.64</v>
      </c>
      <c r="H41" s="94">
        <f t="shared" si="8"/>
        <v>0</v>
      </c>
      <c r="I41" s="94">
        <f t="shared" si="8"/>
        <v>0</v>
      </c>
      <c r="J41" s="94">
        <f t="shared" si="8"/>
        <v>0</v>
      </c>
      <c r="K41" s="94">
        <f t="shared" si="8"/>
        <v>0</v>
      </c>
      <c r="L41" s="51"/>
    </row>
    <row r="42" spans="1:12" ht="13.95" customHeight="1">
      <c r="A42" s="50"/>
      <c r="B42" s="50"/>
      <c r="C42" s="50">
        <v>2080199</v>
      </c>
      <c r="D42" s="51" t="s">
        <v>122</v>
      </c>
      <c r="E42" s="33">
        <f t="shared" si="0"/>
        <v>2.6399999999999997</v>
      </c>
      <c r="F42" s="94">
        <v>1</v>
      </c>
      <c r="G42" s="94">
        <v>1.64</v>
      </c>
      <c r="H42" s="94">
        <v>0</v>
      </c>
      <c r="I42" s="94">
        <v>0</v>
      </c>
      <c r="J42" s="94">
        <v>0</v>
      </c>
      <c r="K42" s="53">
        <v>0</v>
      </c>
      <c r="L42" s="51"/>
    </row>
    <row r="43" spans="1:12" ht="13.95" customHeight="1">
      <c r="A43" s="50"/>
      <c r="B43" s="50" t="s">
        <v>123</v>
      </c>
      <c r="C43" s="50"/>
      <c r="D43" s="51" t="s">
        <v>124</v>
      </c>
      <c r="E43" s="33">
        <f t="shared" si="0"/>
        <v>82.44</v>
      </c>
      <c r="F43" s="94">
        <f>SUM(F44:F44)</f>
        <v>0</v>
      </c>
      <c r="G43" s="94">
        <f>SUM(G44:G44)</f>
        <v>82.44</v>
      </c>
      <c r="H43" s="33">
        <v>0</v>
      </c>
      <c r="I43" s="33">
        <v>0</v>
      </c>
      <c r="J43" s="33">
        <v>0</v>
      </c>
      <c r="K43" s="97">
        <v>0</v>
      </c>
      <c r="L43" s="51"/>
    </row>
    <row r="44" spans="1:12" ht="13.95" customHeight="1">
      <c r="A44" s="50"/>
      <c r="B44" s="50"/>
      <c r="C44" s="50" t="s">
        <v>125</v>
      </c>
      <c r="D44" s="51" t="s">
        <v>126</v>
      </c>
      <c r="E44" s="33">
        <f t="shared" si="0"/>
        <v>82.44</v>
      </c>
      <c r="F44" s="94">
        <v>0</v>
      </c>
      <c r="G44" s="94">
        <v>82.44</v>
      </c>
      <c r="H44" s="33">
        <v>0</v>
      </c>
      <c r="I44" s="33">
        <v>0</v>
      </c>
      <c r="J44" s="33">
        <v>0</v>
      </c>
      <c r="K44" s="97">
        <v>0</v>
      </c>
      <c r="L44" s="51"/>
    </row>
    <row r="45" spans="1:12" ht="13.95" customHeight="1">
      <c r="A45" s="50"/>
      <c r="B45" s="50" t="s">
        <v>127</v>
      </c>
      <c r="C45" s="50"/>
      <c r="D45" s="51" t="s">
        <v>128</v>
      </c>
      <c r="E45" s="33">
        <f t="shared" si="0"/>
        <v>2.58</v>
      </c>
      <c r="F45" s="94">
        <f>F46</f>
        <v>0.28000000000000003</v>
      </c>
      <c r="G45" s="94">
        <f>G46</f>
        <v>2.2999999999999998</v>
      </c>
      <c r="H45" s="33">
        <v>0</v>
      </c>
      <c r="I45" s="33">
        <v>0</v>
      </c>
      <c r="J45" s="33">
        <v>0</v>
      </c>
      <c r="K45" s="97">
        <v>0</v>
      </c>
      <c r="L45" s="51"/>
    </row>
    <row r="46" spans="1:12" ht="13.95" customHeight="1">
      <c r="A46" s="50"/>
      <c r="B46" s="50"/>
      <c r="C46" s="50" t="s">
        <v>129</v>
      </c>
      <c r="D46" s="51" t="s">
        <v>130</v>
      </c>
      <c r="E46" s="33">
        <f t="shared" si="0"/>
        <v>2.58</v>
      </c>
      <c r="F46" s="94">
        <v>0.28000000000000003</v>
      </c>
      <c r="G46" s="94">
        <v>2.2999999999999998</v>
      </c>
      <c r="H46" s="33">
        <v>0</v>
      </c>
      <c r="I46" s="33">
        <v>0</v>
      </c>
      <c r="J46" s="33">
        <v>0</v>
      </c>
      <c r="K46" s="97">
        <v>0</v>
      </c>
      <c r="L46" s="51"/>
    </row>
    <row r="47" spans="1:12" ht="13.95" customHeight="1">
      <c r="A47" s="50"/>
      <c r="B47" s="50">
        <v>20820</v>
      </c>
      <c r="C47" s="50"/>
      <c r="D47" s="51" t="s">
        <v>131</v>
      </c>
      <c r="E47" s="33">
        <f t="shared" si="0"/>
        <v>2.64</v>
      </c>
      <c r="F47" s="94">
        <f>F48</f>
        <v>2.64</v>
      </c>
      <c r="G47" s="94">
        <f t="shared" ref="G47:K47" si="9">G48</f>
        <v>0</v>
      </c>
      <c r="H47" s="53">
        <f t="shared" si="9"/>
        <v>0</v>
      </c>
      <c r="I47" s="94">
        <f t="shared" si="9"/>
        <v>0</v>
      </c>
      <c r="J47" s="94">
        <f t="shared" si="9"/>
        <v>0</v>
      </c>
      <c r="K47" s="94">
        <f t="shared" si="9"/>
        <v>0</v>
      </c>
      <c r="L47" s="51"/>
    </row>
    <row r="48" spans="1:12" ht="13.95" customHeight="1">
      <c r="A48" s="50"/>
      <c r="B48" s="50"/>
      <c r="C48" s="50">
        <v>2082001</v>
      </c>
      <c r="D48" s="51" t="s">
        <v>132</v>
      </c>
      <c r="E48" s="33">
        <f t="shared" si="0"/>
        <v>2.64</v>
      </c>
      <c r="F48" s="94">
        <v>2.64</v>
      </c>
      <c r="G48" s="94">
        <v>0</v>
      </c>
      <c r="H48" s="53">
        <v>0</v>
      </c>
      <c r="I48" s="94">
        <v>0</v>
      </c>
      <c r="J48" s="94">
        <v>0</v>
      </c>
      <c r="K48" s="97">
        <v>0</v>
      </c>
      <c r="L48" s="51"/>
    </row>
    <row r="49" spans="1:12" s="25" customFormat="1" ht="13.95" customHeight="1">
      <c r="A49" s="55" t="s">
        <v>133</v>
      </c>
      <c r="B49" s="55"/>
      <c r="C49" s="55"/>
      <c r="D49" s="56" t="s">
        <v>134</v>
      </c>
      <c r="E49" s="44">
        <f t="shared" si="0"/>
        <v>65.710000000000008</v>
      </c>
      <c r="F49" s="95">
        <f>F50+F52</f>
        <v>9.82</v>
      </c>
      <c r="G49" s="95">
        <f>G50+G52</f>
        <v>55.89</v>
      </c>
      <c r="H49" s="44">
        <v>0</v>
      </c>
      <c r="I49" s="44">
        <v>0</v>
      </c>
      <c r="J49" s="44">
        <v>0</v>
      </c>
      <c r="K49" s="98">
        <v>0</v>
      </c>
      <c r="L49" s="56"/>
    </row>
    <row r="50" spans="1:12" s="42" customFormat="1" ht="13.95" customHeight="1">
      <c r="A50" s="59"/>
      <c r="B50" s="59">
        <v>21004</v>
      </c>
      <c r="C50" s="59"/>
      <c r="D50" s="60" t="s">
        <v>135</v>
      </c>
      <c r="E50" s="33">
        <f t="shared" si="0"/>
        <v>9.82</v>
      </c>
      <c r="F50" s="94">
        <f>F51</f>
        <v>9.82</v>
      </c>
      <c r="G50" s="94">
        <f>G51</f>
        <v>0</v>
      </c>
      <c r="H50" s="33">
        <v>0</v>
      </c>
      <c r="I50" s="33">
        <v>0</v>
      </c>
      <c r="J50" s="33">
        <v>0</v>
      </c>
      <c r="K50" s="97">
        <v>0</v>
      </c>
      <c r="L50" s="60"/>
    </row>
    <row r="51" spans="1:12" s="42" customFormat="1" ht="13.95" customHeight="1">
      <c r="A51" s="59"/>
      <c r="B51" s="59"/>
      <c r="C51" s="59">
        <v>2100410</v>
      </c>
      <c r="D51" s="59" t="s">
        <v>136</v>
      </c>
      <c r="E51" s="33">
        <f t="shared" si="0"/>
        <v>9.82</v>
      </c>
      <c r="F51" s="94">
        <v>9.82</v>
      </c>
      <c r="G51" s="94">
        <v>0</v>
      </c>
      <c r="H51" s="33">
        <v>0</v>
      </c>
      <c r="I51" s="33">
        <v>0</v>
      </c>
      <c r="J51" s="33">
        <v>0</v>
      </c>
      <c r="K51" s="97">
        <v>0</v>
      </c>
      <c r="L51" s="60"/>
    </row>
    <row r="52" spans="1:12" ht="13.95" customHeight="1">
      <c r="A52" s="50"/>
      <c r="B52" s="50" t="s">
        <v>137</v>
      </c>
      <c r="C52" s="50"/>
      <c r="D52" s="51" t="s">
        <v>138</v>
      </c>
      <c r="E52" s="33">
        <f t="shared" si="0"/>
        <v>55.89</v>
      </c>
      <c r="F52" s="94">
        <f>SUM(F53:F54)</f>
        <v>0</v>
      </c>
      <c r="G52" s="94">
        <f>SUM(G53:G54)</f>
        <v>55.89</v>
      </c>
      <c r="H52" s="33">
        <v>0</v>
      </c>
      <c r="I52" s="33">
        <v>0</v>
      </c>
      <c r="J52" s="33">
        <v>0</v>
      </c>
      <c r="K52" s="97">
        <v>0</v>
      </c>
      <c r="L52" s="51"/>
    </row>
    <row r="53" spans="1:12" ht="13.95" customHeight="1">
      <c r="A53" s="50"/>
      <c r="B53" s="50"/>
      <c r="C53" s="50" t="s">
        <v>139</v>
      </c>
      <c r="D53" s="51" t="s">
        <v>140</v>
      </c>
      <c r="E53" s="33">
        <f t="shared" si="0"/>
        <v>36.799999999999997</v>
      </c>
      <c r="F53" s="94">
        <v>0</v>
      </c>
      <c r="G53" s="94">
        <v>36.799999999999997</v>
      </c>
      <c r="H53" s="33">
        <v>0</v>
      </c>
      <c r="I53" s="33">
        <v>0</v>
      </c>
      <c r="J53" s="33">
        <v>0</v>
      </c>
      <c r="K53" s="97">
        <v>0</v>
      </c>
      <c r="L53" s="51"/>
    </row>
    <row r="54" spans="1:12" ht="13.95" customHeight="1">
      <c r="A54" s="50"/>
      <c r="B54" s="50"/>
      <c r="C54" s="50" t="s">
        <v>141</v>
      </c>
      <c r="D54" s="51" t="s">
        <v>142</v>
      </c>
      <c r="E54" s="33">
        <f t="shared" si="0"/>
        <v>19.09</v>
      </c>
      <c r="F54" s="94">
        <v>0</v>
      </c>
      <c r="G54" s="94">
        <v>19.09</v>
      </c>
      <c r="H54" s="33">
        <v>0</v>
      </c>
      <c r="I54" s="33">
        <v>0</v>
      </c>
      <c r="J54" s="33">
        <v>0</v>
      </c>
      <c r="K54" s="97">
        <v>0</v>
      </c>
      <c r="L54" s="51"/>
    </row>
    <row r="55" spans="1:12" s="25" customFormat="1" ht="13.95" customHeight="1">
      <c r="A55" s="55" t="s">
        <v>143</v>
      </c>
      <c r="B55" s="55"/>
      <c r="C55" s="55"/>
      <c r="D55" s="56" t="s">
        <v>144</v>
      </c>
      <c r="E55" s="44">
        <f t="shared" si="0"/>
        <v>33.21</v>
      </c>
      <c r="F55" s="95">
        <f>F56+F58+F60</f>
        <v>23.21</v>
      </c>
      <c r="G55" s="95">
        <f t="shared" ref="G55:K55" si="10">G56+G58+G60</f>
        <v>10</v>
      </c>
      <c r="H55" s="95">
        <f t="shared" si="10"/>
        <v>0</v>
      </c>
      <c r="I55" s="95">
        <f t="shared" si="10"/>
        <v>0</v>
      </c>
      <c r="J55" s="95">
        <f t="shared" si="10"/>
        <v>0</v>
      </c>
      <c r="K55" s="95">
        <f t="shared" si="10"/>
        <v>0</v>
      </c>
      <c r="L55" s="56"/>
    </row>
    <row r="56" spans="1:12" ht="13.95" customHeight="1">
      <c r="A56" s="50"/>
      <c r="B56" s="50">
        <v>21102</v>
      </c>
      <c r="C56" s="50"/>
      <c r="D56" s="51" t="s">
        <v>145</v>
      </c>
      <c r="E56" s="33">
        <f t="shared" si="0"/>
        <v>10</v>
      </c>
      <c r="F56" s="94">
        <f>F57</f>
        <v>0</v>
      </c>
      <c r="G56" s="94">
        <f>G57</f>
        <v>10</v>
      </c>
      <c r="H56" s="94">
        <f t="shared" ref="H56:K56" si="11">H57</f>
        <v>0</v>
      </c>
      <c r="I56" s="94">
        <f t="shared" si="11"/>
        <v>0</v>
      </c>
      <c r="J56" s="94">
        <f t="shared" si="11"/>
        <v>0</v>
      </c>
      <c r="K56" s="94">
        <f t="shared" si="11"/>
        <v>0</v>
      </c>
      <c r="L56" s="51"/>
    </row>
    <row r="57" spans="1:12" ht="13.95" customHeight="1">
      <c r="A57" s="50"/>
      <c r="B57" s="50"/>
      <c r="C57" s="50">
        <v>2110299</v>
      </c>
      <c r="D57" s="51" t="s">
        <v>146</v>
      </c>
      <c r="E57" s="33">
        <f t="shared" si="0"/>
        <v>10</v>
      </c>
      <c r="F57" s="94">
        <v>0</v>
      </c>
      <c r="G57" s="94">
        <v>10</v>
      </c>
      <c r="H57" s="33">
        <v>0</v>
      </c>
      <c r="I57" s="33">
        <v>0</v>
      </c>
      <c r="J57" s="33">
        <v>0</v>
      </c>
      <c r="K57" s="97">
        <v>0</v>
      </c>
      <c r="L57" s="51"/>
    </row>
    <row r="58" spans="1:12" ht="13.95" customHeight="1">
      <c r="A58" s="50"/>
      <c r="B58" s="50">
        <v>21104</v>
      </c>
      <c r="C58" s="50"/>
      <c r="D58" s="51" t="s">
        <v>147</v>
      </c>
      <c r="E58" s="33">
        <f t="shared" si="0"/>
        <v>14.69</v>
      </c>
      <c r="F58" s="94">
        <f>F59</f>
        <v>14.69</v>
      </c>
      <c r="G58" s="94">
        <f>G59</f>
        <v>0</v>
      </c>
      <c r="H58" s="33">
        <v>0</v>
      </c>
      <c r="I58" s="33">
        <v>0</v>
      </c>
      <c r="J58" s="33">
        <v>0</v>
      </c>
      <c r="K58" s="97">
        <v>0</v>
      </c>
      <c r="L58" s="51"/>
    </row>
    <row r="59" spans="1:12" ht="13.95" customHeight="1">
      <c r="A59" s="50"/>
      <c r="B59" s="50"/>
      <c r="C59" s="50">
        <v>2110402</v>
      </c>
      <c r="D59" s="51" t="s">
        <v>148</v>
      </c>
      <c r="E59" s="33">
        <f t="shared" si="0"/>
        <v>14.69</v>
      </c>
      <c r="F59" s="94">
        <v>14.69</v>
      </c>
      <c r="G59" s="94">
        <v>0</v>
      </c>
      <c r="H59" s="33">
        <v>0</v>
      </c>
      <c r="I59" s="33">
        <v>0</v>
      </c>
      <c r="J59" s="33">
        <v>0</v>
      </c>
      <c r="K59" s="97">
        <v>0</v>
      </c>
      <c r="L59" s="51"/>
    </row>
    <row r="60" spans="1:12" ht="13.95" customHeight="1">
      <c r="A60" s="50"/>
      <c r="B60" s="50">
        <v>21107</v>
      </c>
      <c r="C60" s="50"/>
      <c r="D60" s="51" t="s">
        <v>150</v>
      </c>
      <c r="E60" s="33">
        <f t="shared" si="0"/>
        <v>8.52</v>
      </c>
      <c r="F60" s="94">
        <f>F61</f>
        <v>8.52</v>
      </c>
      <c r="G60" s="94">
        <f>G61</f>
        <v>0</v>
      </c>
      <c r="H60" s="33">
        <v>0</v>
      </c>
      <c r="I60" s="33">
        <v>0</v>
      </c>
      <c r="J60" s="33">
        <v>0</v>
      </c>
      <c r="K60" s="97">
        <v>0</v>
      </c>
      <c r="L60" s="51"/>
    </row>
    <row r="61" spans="1:12" ht="13.95" customHeight="1">
      <c r="A61" s="50"/>
      <c r="B61" s="50"/>
      <c r="C61" s="50">
        <v>2110799</v>
      </c>
      <c r="D61" s="51" t="s">
        <v>151</v>
      </c>
      <c r="E61" s="33">
        <f t="shared" si="0"/>
        <v>8.52</v>
      </c>
      <c r="F61" s="94">
        <v>8.52</v>
      </c>
      <c r="G61" s="94">
        <v>0</v>
      </c>
      <c r="H61" s="33">
        <v>0</v>
      </c>
      <c r="I61" s="33">
        <v>0</v>
      </c>
      <c r="J61" s="33">
        <v>0</v>
      </c>
      <c r="K61" s="97">
        <v>0</v>
      </c>
      <c r="L61" s="51"/>
    </row>
    <row r="62" spans="1:12" s="25" customFormat="1" ht="13.95" customHeight="1">
      <c r="A62" s="55" t="s">
        <v>152</v>
      </c>
      <c r="B62" s="55"/>
      <c r="C62" s="55"/>
      <c r="D62" s="56" t="s">
        <v>153</v>
      </c>
      <c r="E62" s="44">
        <f t="shared" si="0"/>
        <v>75.44</v>
      </c>
      <c r="F62" s="95">
        <f>F63+F65</f>
        <v>4.24</v>
      </c>
      <c r="G62" s="95">
        <f>G63+G65</f>
        <v>71.2</v>
      </c>
      <c r="H62" s="44">
        <v>0</v>
      </c>
      <c r="I62" s="44">
        <v>0</v>
      </c>
      <c r="J62" s="44">
        <v>0</v>
      </c>
      <c r="K62" s="98">
        <v>0</v>
      </c>
      <c r="L62" s="56"/>
    </row>
    <row r="63" spans="1:12" ht="13.95" customHeight="1">
      <c r="A63" s="50"/>
      <c r="B63" s="50" t="s">
        <v>154</v>
      </c>
      <c r="C63" s="50"/>
      <c r="D63" s="51" t="s">
        <v>155</v>
      </c>
      <c r="E63" s="33">
        <f t="shared" si="0"/>
        <v>57.25</v>
      </c>
      <c r="F63" s="94">
        <f>F64</f>
        <v>0</v>
      </c>
      <c r="G63" s="94">
        <f t="shared" ref="G63:K63" si="12">G64</f>
        <v>57.25</v>
      </c>
      <c r="H63" s="94">
        <f t="shared" si="12"/>
        <v>0</v>
      </c>
      <c r="I63" s="94">
        <f t="shared" si="12"/>
        <v>0</v>
      </c>
      <c r="J63" s="94">
        <f t="shared" si="12"/>
        <v>0</v>
      </c>
      <c r="K63" s="94">
        <f t="shared" si="12"/>
        <v>0</v>
      </c>
      <c r="L63" s="51"/>
    </row>
    <row r="64" spans="1:12" ht="13.95" customHeight="1">
      <c r="A64" s="50"/>
      <c r="B64" s="50"/>
      <c r="C64" s="50">
        <v>2120199</v>
      </c>
      <c r="D64" s="51" t="s">
        <v>158</v>
      </c>
      <c r="E64" s="33">
        <f t="shared" si="0"/>
        <v>57.25</v>
      </c>
      <c r="F64" s="94">
        <v>0</v>
      </c>
      <c r="G64" s="94">
        <v>57.25</v>
      </c>
      <c r="H64" s="33">
        <v>0</v>
      </c>
      <c r="I64" s="33">
        <v>0</v>
      </c>
      <c r="J64" s="33">
        <v>0</v>
      </c>
      <c r="K64" s="33">
        <v>0</v>
      </c>
      <c r="L64" s="51"/>
    </row>
    <row r="65" spans="1:12" ht="13.95" customHeight="1">
      <c r="A65" s="50"/>
      <c r="B65" s="50" t="s">
        <v>159</v>
      </c>
      <c r="C65" s="50"/>
      <c r="D65" s="51" t="s">
        <v>160</v>
      </c>
      <c r="E65" s="33">
        <f t="shared" si="0"/>
        <v>18.189999999999998</v>
      </c>
      <c r="F65" s="94">
        <f>F66</f>
        <v>4.24</v>
      </c>
      <c r="G65" s="94">
        <f>G66</f>
        <v>13.95</v>
      </c>
      <c r="H65" s="33">
        <v>0</v>
      </c>
      <c r="I65" s="33">
        <v>0</v>
      </c>
      <c r="J65" s="33">
        <v>0</v>
      </c>
      <c r="K65" s="97">
        <v>0</v>
      </c>
      <c r="L65" s="51"/>
    </row>
    <row r="66" spans="1:12" ht="13.95" customHeight="1">
      <c r="A66" s="50"/>
      <c r="B66" s="50"/>
      <c r="C66" s="50" t="s">
        <v>161</v>
      </c>
      <c r="D66" s="51" t="s">
        <v>160</v>
      </c>
      <c r="E66" s="33">
        <f t="shared" si="0"/>
        <v>18.189999999999998</v>
      </c>
      <c r="F66" s="94">
        <v>4.24</v>
      </c>
      <c r="G66" s="94">
        <v>13.95</v>
      </c>
      <c r="H66" s="33">
        <v>0</v>
      </c>
      <c r="I66" s="33">
        <v>0</v>
      </c>
      <c r="J66" s="33">
        <v>0</v>
      </c>
      <c r="K66" s="97">
        <v>0</v>
      </c>
      <c r="L66" s="51"/>
    </row>
    <row r="67" spans="1:12" s="25" customFormat="1" ht="13.95" customHeight="1">
      <c r="A67" s="55" t="s">
        <v>162</v>
      </c>
      <c r="B67" s="55"/>
      <c r="C67" s="55"/>
      <c r="D67" s="56" t="s">
        <v>163</v>
      </c>
      <c r="E67" s="44">
        <f t="shared" si="0"/>
        <v>627.48</v>
      </c>
      <c r="F67" s="95">
        <f>F68+F71+F75+F77+F80</f>
        <v>228.38</v>
      </c>
      <c r="G67" s="95">
        <f>G68+G71+G75+G77+G80</f>
        <v>399.1</v>
      </c>
      <c r="H67" s="95">
        <f>H68+H71+H75+H77+H80</f>
        <v>0</v>
      </c>
      <c r="I67" s="95">
        <f>I68+I71+I75+I77+I80</f>
        <v>0</v>
      </c>
      <c r="J67" s="95">
        <f>J68+J71+J75+J77+J80</f>
        <v>0</v>
      </c>
      <c r="K67" s="95">
        <f>K68+K71+K75+K77+K80</f>
        <v>0</v>
      </c>
      <c r="L67" s="56"/>
    </row>
    <row r="68" spans="1:12" ht="13.95" customHeight="1">
      <c r="A68" s="50"/>
      <c r="B68" s="50" t="s">
        <v>164</v>
      </c>
      <c r="C68" s="50"/>
      <c r="D68" s="51" t="s">
        <v>165</v>
      </c>
      <c r="E68" s="33">
        <f t="shared" si="0"/>
        <v>314.47000000000003</v>
      </c>
      <c r="F68" s="94">
        <f>F69+F70</f>
        <v>44.73</v>
      </c>
      <c r="G68" s="94">
        <f>G69+G70</f>
        <v>269.74</v>
      </c>
      <c r="H68" s="33">
        <v>0</v>
      </c>
      <c r="I68" s="33">
        <v>0</v>
      </c>
      <c r="J68" s="33">
        <v>0</v>
      </c>
      <c r="K68" s="97">
        <v>0</v>
      </c>
      <c r="L68" s="51"/>
    </row>
    <row r="69" spans="1:12" ht="13.95" customHeight="1">
      <c r="A69" s="50"/>
      <c r="B69" s="50"/>
      <c r="C69" s="50" t="s">
        <v>166</v>
      </c>
      <c r="D69" s="51" t="s">
        <v>85</v>
      </c>
      <c r="E69" s="33">
        <f t="shared" si="0"/>
        <v>269.74</v>
      </c>
      <c r="F69" s="94">
        <v>0</v>
      </c>
      <c r="G69" s="94">
        <v>269.74</v>
      </c>
      <c r="H69" s="33">
        <v>0</v>
      </c>
      <c r="I69" s="33">
        <v>0</v>
      </c>
      <c r="J69" s="33">
        <v>0</v>
      </c>
      <c r="K69" s="97">
        <v>0</v>
      </c>
      <c r="L69" s="51"/>
    </row>
    <row r="70" spans="1:12" ht="13.95" customHeight="1">
      <c r="A70" s="50"/>
      <c r="B70" s="50"/>
      <c r="C70" s="50">
        <v>2130199</v>
      </c>
      <c r="D70" s="50" t="s">
        <v>167</v>
      </c>
      <c r="E70" s="33">
        <f t="shared" si="0"/>
        <v>44.73</v>
      </c>
      <c r="F70" s="94">
        <v>44.73</v>
      </c>
      <c r="G70" s="94">
        <v>0</v>
      </c>
      <c r="H70" s="33">
        <v>0</v>
      </c>
      <c r="I70" s="33">
        <v>0</v>
      </c>
      <c r="J70" s="33">
        <v>0</v>
      </c>
      <c r="K70" s="97">
        <v>0</v>
      </c>
      <c r="L70" s="51"/>
    </row>
    <row r="71" spans="1:12" ht="13.95" customHeight="1">
      <c r="A71" s="50"/>
      <c r="B71" s="50">
        <v>21302</v>
      </c>
      <c r="C71" s="50"/>
      <c r="D71" s="50" t="s">
        <v>168</v>
      </c>
      <c r="E71" s="33">
        <f t="shared" si="0"/>
        <v>111.64</v>
      </c>
      <c r="F71" s="94">
        <f>F72+F73+F74</f>
        <v>111.64</v>
      </c>
      <c r="G71" s="94">
        <f t="shared" ref="G71:K71" si="13">G72+G73+G74</f>
        <v>0</v>
      </c>
      <c r="H71" s="94">
        <f t="shared" si="13"/>
        <v>0</v>
      </c>
      <c r="I71" s="94">
        <f t="shared" si="13"/>
        <v>0</v>
      </c>
      <c r="J71" s="94">
        <f t="shared" si="13"/>
        <v>0</v>
      </c>
      <c r="K71" s="94">
        <f t="shared" si="13"/>
        <v>0</v>
      </c>
      <c r="L71" s="51"/>
    </row>
    <row r="72" spans="1:12" ht="13.95" customHeight="1">
      <c r="A72" s="50"/>
      <c r="B72" s="50"/>
      <c r="C72" s="50">
        <v>2130234</v>
      </c>
      <c r="D72" s="50" t="s">
        <v>169</v>
      </c>
      <c r="E72" s="33">
        <f t="shared" si="0"/>
        <v>11.98</v>
      </c>
      <c r="F72" s="94">
        <v>11.98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51"/>
    </row>
    <row r="73" spans="1:12" ht="13.95" customHeight="1">
      <c r="A73" s="50"/>
      <c r="B73" s="50"/>
      <c r="C73" s="50">
        <v>2130238</v>
      </c>
      <c r="D73" s="50" t="s">
        <v>149</v>
      </c>
      <c r="E73" s="33">
        <f t="shared" si="0"/>
        <v>24.38</v>
      </c>
      <c r="F73" s="94">
        <v>24.38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51"/>
    </row>
    <row r="74" spans="1:12" ht="13.95" customHeight="1">
      <c r="A74" s="50"/>
      <c r="B74" s="50"/>
      <c r="C74" s="50">
        <v>2130299</v>
      </c>
      <c r="D74" s="50" t="s">
        <v>170</v>
      </c>
      <c r="E74" s="33">
        <f t="shared" si="0"/>
        <v>75.28</v>
      </c>
      <c r="F74" s="94">
        <v>75.28</v>
      </c>
      <c r="G74" s="94">
        <v>0</v>
      </c>
      <c r="H74" s="33">
        <v>0</v>
      </c>
      <c r="I74" s="33">
        <v>0</v>
      </c>
      <c r="J74" s="33">
        <v>0</v>
      </c>
      <c r="K74" s="97">
        <v>0</v>
      </c>
      <c r="L74" s="51"/>
    </row>
    <row r="75" spans="1:12" ht="13.95" customHeight="1">
      <c r="A75" s="50"/>
      <c r="B75" s="50">
        <v>21303</v>
      </c>
      <c r="C75" s="50"/>
      <c r="D75" s="50" t="s">
        <v>171</v>
      </c>
      <c r="E75" s="33">
        <f t="shared" si="0"/>
        <v>5</v>
      </c>
      <c r="F75" s="94">
        <f>F76</f>
        <v>5</v>
      </c>
      <c r="G75" s="94">
        <f t="shared" ref="G75:K75" si="14">G76</f>
        <v>0</v>
      </c>
      <c r="H75" s="94">
        <f t="shared" si="14"/>
        <v>0</v>
      </c>
      <c r="I75" s="94">
        <f t="shared" si="14"/>
        <v>0</v>
      </c>
      <c r="J75" s="94">
        <f t="shared" si="14"/>
        <v>0</v>
      </c>
      <c r="K75" s="94">
        <f t="shared" si="14"/>
        <v>0</v>
      </c>
      <c r="L75" s="51"/>
    </row>
    <row r="76" spans="1:12" ht="13.95" customHeight="1">
      <c r="A76" s="50"/>
      <c r="B76" s="50"/>
      <c r="C76" s="50">
        <v>2130315</v>
      </c>
      <c r="D76" s="50" t="s">
        <v>172</v>
      </c>
      <c r="E76" s="33">
        <f t="shared" si="0"/>
        <v>5</v>
      </c>
      <c r="F76" s="94">
        <v>5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51"/>
    </row>
    <row r="77" spans="1:12" ht="13.95" customHeight="1">
      <c r="A77" s="50"/>
      <c r="B77" s="50">
        <v>21305</v>
      </c>
      <c r="C77" s="50"/>
      <c r="D77" s="50" t="s">
        <v>173</v>
      </c>
      <c r="E77" s="33">
        <f t="shared" si="0"/>
        <v>67.010000000000005</v>
      </c>
      <c r="F77" s="94">
        <f>F78+F79</f>
        <v>67.010000000000005</v>
      </c>
      <c r="G77" s="94">
        <f>G78+G79</f>
        <v>0</v>
      </c>
      <c r="H77" s="33">
        <v>0</v>
      </c>
      <c r="I77" s="33">
        <v>0</v>
      </c>
      <c r="J77" s="33">
        <v>0</v>
      </c>
      <c r="K77" s="97">
        <v>0</v>
      </c>
      <c r="L77" s="51"/>
    </row>
    <row r="78" spans="1:12" ht="13.95" customHeight="1">
      <c r="A78" s="50"/>
      <c r="B78" s="50"/>
      <c r="C78" s="50">
        <v>2130505</v>
      </c>
      <c r="D78" s="50" t="s">
        <v>174</v>
      </c>
      <c r="E78" s="33">
        <f t="shared" si="0"/>
        <v>33.380000000000003</v>
      </c>
      <c r="F78" s="94">
        <v>33.380000000000003</v>
      </c>
      <c r="G78" s="94">
        <v>0</v>
      </c>
      <c r="H78" s="33">
        <v>0</v>
      </c>
      <c r="I78" s="33">
        <v>0</v>
      </c>
      <c r="J78" s="33">
        <v>0</v>
      </c>
      <c r="K78" s="97">
        <v>0</v>
      </c>
      <c r="L78" s="51"/>
    </row>
    <row r="79" spans="1:12" ht="13.95" customHeight="1">
      <c r="A79" s="50"/>
      <c r="B79" s="50"/>
      <c r="C79" s="50">
        <v>2130599</v>
      </c>
      <c r="D79" s="50" t="s">
        <v>175</v>
      </c>
      <c r="E79" s="33">
        <f t="shared" si="0"/>
        <v>33.630000000000003</v>
      </c>
      <c r="F79" s="94">
        <v>33.630000000000003</v>
      </c>
      <c r="G79" s="94">
        <v>0</v>
      </c>
      <c r="H79" s="33">
        <v>0</v>
      </c>
      <c r="I79" s="33">
        <v>0</v>
      </c>
      <c r="J79" s="33">
        <v>0</v>
      </c>
      <c r="K79" s="97">
        <v>0</v>
      </c>
      <c r="L79" s="51"/>
    </row>
    <row r="80" spans="1:12" ht="13.95" customHeight="1">
      <c r="A80" s="50"/>
      <c r="B80" s="50" t="s">
        <v>176</v>
      </c>
      <c r="C80" s="50"/>
      <c r="D80" s="51" t="s">
        <v>177</v>
      </c>
      <c r="E80" s="33">
        <f t="shared" si="0"/>
        <v>129.36000000000001</v>
      </c>
      <c r="F80" s="94">
        <f>F81</f>
        <v>0</v>
      </c>
      <c r="G80" s="94">
        <f>G81</f>
        <v>129.36000000000001</v>
      </c>
      <c r="H80" s="33">
        <v>0</v>
      </c>
      <c r="I80" s="33">
        <v>0</v>
      </c>
      <c r="J80" s="33">
        <v>0</v>
      </c>
      <c r="K80" s="97">
        <v>0</v>
      </c>
      <c r="L80" s="51"/>
    </row>
    <row r="81" spans="1:12" ht="13.95" customHeight="1">
      <c r="A81" s="50"/>
      <c r="B81" s="50"/>
      <c r="C81" s="50" t="s">
        <v>178</v>
      </c>
      <c r="D81" s="51" t="s">
        <v>179</v>
      </c>
      <c r="E81" s="33">
        <f t="shared" si="0"/>
        <v>129.36000000000001</v>
      </c>
      <c r="F81" s="94">
        <v>0</v>
      </c>
      <c r="G81" s="94">
        <v>129.36000000000001</v>
      </c>
      <c r="H81" s="33">
        <v>0</v>
      </c>
      <c r="I81" s="33">
        <v>0</v>
      </c>
      <c r="J81" s="33">
        <v>0</v>
      </c>
      <c r="K81" s="97">
        <v>0</v>
      </c>
      <c r="L81" s="51"/>
    </row>
    <row r="82" spans="1:12" s="25" customFormat="1" ht="13.95" customHeight="1">
      <c r="A82" s="55">
        <v>214</v>
      </c>
      <c r="B82" s="55"/>
      <c r="C82" s="55"/>
      <c r="D82" s="56" t="s">
        <v>180</v>
      </c>
      <c r="E82" s="44">
        <f t="shared" si="0"/>
        <v>37.409999999999997</v>
      </c>
      <c r="F82" s="95">
        <f>F83</f>
        <v>37.409999999999997</v>
      </c>
      <c r="G82" s="95">
        <f>G83</f>
        <v>0</v>
      </c>
      <c r="H82" s="44">
        <v>0</v>
      </c>
      <c r="I82" s="44">
        <v>0</v>
      </c>
      <c r="J82" s="44">
        <v>0</v>
      </c>
      <c r="K82" s="98">
        <v>0</v>
      </c>
      <c r="L82" s="56"/>
    </row>
    <row r="83" spans="1:12" ht="13.95" customHeight="1">
      <c r="A83" s="50"/>
      <c r="B83" s="50">
        <v>21401</v>
      </c>
      <c r="C83" s="50"/>
      <c r="D83" s="51" t="s">
        <v>181</v>
      </c>
      <c r="E83" s="33">
        <f t="shared" si="0"/>
        <v>37.409999999999997</v>
      </c>
      <c r="F83" s="94">
        <f>F84+F85</f>
        <v>37.409999999999997</v>
      </c>
      <c r="G83" s="94">
        <f>G84+G85</f>
        <v>0</v>
      </c>
      <c r="H83" s="33">
        <v>0</v>
      </c>
      <c r="I83" s="33">
        <v>0</v>
      </c>
      <c r="J83" s="33">
        <v>0</v>
      </c>
      <c r="K83" s="97">
        <v>0</v>
      </c>
      <c r="L83" s="51"/>
    </row>
    <row r="84" spans="1:12" ht="13.95" customHeight="1">
      <c r="A84" s="50"/>
      <c r="B84" s="50"/>
      <c r="C84" s="50">
        <v>2140106</v>
      </c>
      <c r="D84" s="51" t="s">
        <v>182</v>
      </c>
      <c r="E84" s="33">
        <f t="shared" si="0"/>
        <v>21.28</v>
      </c>
      <c r="F84" s="94">
        <v>21.28</v>
      </c>
      <c r="G84" s="94">
        <v>0</v>
      </c>
      <c r="H84" s="33">
        <v>0</v>
      </c>
      <c r="I84" s="33">
        <v>0</v>
      </c>
      <c r="J84" s="33">
        <v>0</v>
      </c>
      <c r="K84" s="97">
        <v>0</v>
      </c>
      <c r="L84" s="51"/>
    </row>
    <row r="85" spans="1:12" ht="13.95" customHeight="1">
      <c r="A85" s="50"/>
      <c r="B85" s="50"/>
      <c r="C85" s="50">
        <v>2140199</v>
      </c>
      <c r="D85" s="51" t="s">
        <v>183</v>
      </c>
      <c r="E85" s="33">
        <f t="shared" si="0"/>
        <v>16.13</v>
      </c>
      <c r="F85" s="94">
        <v>16.13</v>
      </c>
      <c r="G85" s="94">
        <v>0</v>
      </c>
      <c r="H85" s="33">
        <v>0</v>
      </c>
      <c r="I85" s="33">
        <v>0</v>
      </c>
      <c r="J85" s="33">
        <v>0</v>
      </c>
      <c r="K85" s="97">
        <v>0</v>
      </c>
      <c r="L85" s="51"/>
    </row>
    <row r="86" spans="1:12" s="25" customFormat="1" ht="13.95" customHeight="1">
      <c r="A86" s="55" t="s">
        <v>184</v>
      </c>
      <c r="B86" s="55"/>
      <c r="C86" s="55"/>
      <c r="D86" s="56" t="s">
        <v>185</v>
      </c>
      <c r="E86" s="44">
        <f t="shared" si="0"/>
        <v>334.98</v>
      </c>
      <c r="F86" s="95">
        <f>F87+F89</f>
        <v>167.06</v>
      </c>
      <c r="G86" s="95">
        <f>G87+G89</f>
        <v>167.92000000000002</v>
      </c>
      <c r="H86" s="44">
        <v>0</v>
      </c>
      <c r="I86" s="44">
        <v>0</v>
      </c>
      <c r="J86" s="44">
        <v>0</v>
      </c>
      <c r="K86" s="98">
        <v>0</v>
      </c>
      <c r="L86" s="56"/>
    </row>
    <row r="87" spans="1:12" ht="13.95" customHeight="1">
      <c r="A87" s="50"/>
      <c r="B87" s="50">
        <v>22101</v>
      </c>
      <c r="C87" s="50"/>
      <c r="D87" s="51" t="s">
        <v>186</v>
      </c>
      <c r="E87" s="33">
        <f t="shared" si="0"/>
        <v>167.06</v>
      </c>
      <c r="F87" s="94">
        <f>F88</f>
        <v>167.06</v>
      </c>
      <c r="G87" s="94">
        <f>G88</f>
        <v>0</v>
      </c>
      <c r="H87" s="33">
        <v>0</v>
      </c>
      <c r="I87" s="33">
        <v>0</v>
      </c>
      <c r="J87" s="33">
        <v>0</v>
      </c>
      <c r="K87" s="97">
        <v>0</v>
      </c>
      <c r="L87" s="51"/>
    </row>
    <row r="88" spans="1:12" ht="13.95" customHeight="1">
      <c r="A88" s="50"/>
      <c r="B88" s="50"/>
      <c r="C88" s="50">
        <v>2210103</v>
      </c>
      <c r="D88" s="51" t="s">
        <v>187</v>
      </c>
      <c r="E88" s="33">
        <f t="shared" si="0"/>
        <v>167.06</v>
      </c>
      <c r="F88" s="94">
        <v>167.06</v>
      </c>
      <c r="G88" s="94">
        <v>0</v>
      </c>
      <c r="H88" s="33">
        <v>0</v>
      </c>
      <c r="I88" s="33">
        <v>0</v>
      </c>
      <c r="J88" s="33">
        <v>0</v>
      </c>
      <c r="K88" s="97">
        <v>0</v>
      </c>
      <c r="L88" s="51"/>
    </row>
    <row r="89" spans="1:12" ht="13.95" customHeight="1">
      <c r="A89" s="50"/>
      <c r="B89" s="50" t="s">
        <v>188</v>
      </c>
      <c r="C89" s="50"/>
      <c r="D89" s="51" t="s">
        <v>189</v>
      </c>
      <c r="E89" s="33">
        <f t="shared" si="0"/>
        <v>167.92000000000002</v>
      </c>
      <c r="F89" s="94">
        <f>F90+F91</f>
        <v>0</v>
      </c>
      <c r="G89" s="94">
        <f t="shared" ref="G89:K89" si="15">G90+G91</f>
        <v>167.92000000000002</v>
      </c>
      <c r="H89" s="94">
        <f t="shared" si="15"/>
        <v>0</v>
      </c>
      <c r="I89" s="94">
        <f t="shared" si="15"/>
        <v>0</v>
      </c>
      <c r="J89" s="94">
        <f t="shared" si="15"/>
        <v>0</v>
      </c>
      <c r="K89" s="94">
        <f t="shared" si="15"/>
        <v>0</v>
      </c>
      <c r="L89" s="51"/>
    </row>
    <row r="90" spans="1:12" ht="13.95" customHeight="1">
      <c r="A90" s="50"/>
      <c r="B90" s="50"/>
      <c r="C90" s="50" t="s">
        <v>190</v>
      </c>
      <c r="D90" s="51" t="s">
        <v>191</v>
      </c>
      <c r="E90" s="33">
        <f t="shared" si="0"/>
        <v>75.760000000000005</v>
      </c>
      <c r="F90" s="94">
        <v>0</v>
      </c>
      <c r="G90" s="94">
        <v>75.760000000000005</v>
      </c>
      <c r="H90" s="33">
        <v>0</v>
      </c>
      <c r="I90" s="33">
        <v>0</v>
      </c>
      <c r="J90" s="33">
        <v>0</v>
      </c>
      <c r="K90" s="97">
        <v>0</v>
      </c>
      <c r="L90" s="51"/>
    </row>
    <row r="91" spans="1:12" ht="13.95" customHeight="1">
      <c r="A91" s="50"/>
      <c r="B91" s="50"/>
      <c r="C91" s="50">
        <v>2210203</v>
      </c>
      <c r="D91" s="51" t="s">
        <v>192</v>
      </c>
      <c r="E91" s="33">
        <f t="shared" si="0"/>
        <v>92.16</v>
      </c>
      <c r="F91" s="94">
        <v>0</v>
      </c>
      <c r="G91" s="94">
        <v>92.16</v>
      </c>
      <c r="H91" s="33">
        <v>0</v>
      </c>
      <c r="I91" s="33">
        <v>0</v>
      </c>
      <c r="J91" s="33">
        <v>0</v>
      </c>
      <c r="K91" s="97">
        <v>0</v>
      </c>
      <c r="L91" s="51"/>
    </row>
    <row r="92" spans="1:12" s="25" customFormat="1" ht="13.95" customHeight="1">
      <c r="A92" s="55" t="s">
        <v>193</v>
      </c>
      <c r="B92" s="55"/>
      <c r="C92" s="55"/>
      <c r="D92" s="56" t="s">
        <v>194</v>
      </c>
      <c r="E92" s="44">
        <f t="shared" si="0"/>
        <v>16.28</v>
      </c>
      <c r="F92" s="95">
        <f t="shared" ref="F92:G93" si="16">F93</f>
        <v>6.28</v>
      </c>
      <c r="G92" s="95">
        <f t="shared" si="16"/>
        <v>10</v>
      </c>
      <c r="H92" s="44">
        <v>0</v>
      </c>
      <c r="I92" s="44">
        <v>0</v>
      </c>
      <c r="J92" s="44">
        <v>0</v>
      </c>
      <c r="K92" s="98">
        <v>0</v>
      </c>
      <c r="L92" s="56"/>
    </row>
    <row r="93" spans="1:12" ht="13.95" customHeight="1">
      <c r="A93" s="50"/>
      <c r="B93" s="50" t="s">
        <v>195</v>
      </c>
      <c r="C93" s="50"/>
      <c r="D93" s="51" t="s">
        <v>196</v>
      </c>
      <c r="E93" s="33">
        <f t="shared" si="0"/>
        <v>16.28</v>
      </c>
      <c r="F93" s="94">
        <f t="shared" si="16"/>
        <v>6.28</v>
      </c>
      <c r="G93" s="94">
        <f t="shared" si="16"/>
        <v>10</v>
      </c>
      <c r="H93" s="33">
        <v>0</v>
      </c>
      <c r="I93" s="33">
        <v>0</v>
      </c>
      <c r="J93" s="33">
        <v>0</v>
      </c>
      <c r="K93" s="97">
        <v>0</v>
      </c>
      <c r="L93" s="51"/>
    </row>
    <row r="94" spans="1:12" ht="13.95" customHeight="1">
      <c r="A94" s="50"/>
      <c r="B94" s="50"/>
      <c r="C94" s="50" t="s">
        <v>197</v>
      </c>
      <c r="D94" s="51" t="s">
        <v>198</v>
      </c>
      <c r="E94" s="33">
        <f t="shared" si="0"/>
        <v>16.28</v>
      </c>
      <c r="F94" s="94">
        <v>6.28</v>
      </c>
      <c r="G94" s="94">
        <v>10</v>
      </c>
      <c r="H94" s="33">
        <v>0</v>
      </c>
      <c r="I94" s="33">
        <v>0</v>
      </c>
      <c r="J94" s="33">
        <v>0</v>
      </c>
      <c r="K94" s="97">
        <v>0</v>
      </c>
      <c r="L94" s="51"/>
    </row>
  </sheetData>
  <autoFilter ref="A5:L94"/>
  <mergeCells count="13">
    <mergeCell ref="A2:L2"/>
    <mergeCell ref="A4:C4"/>
    <mergeCell ref="A13:A17"/>
    <mergeCell ref="B14:B17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2" type="noConversion"/>
  <printOptions horizontalCentered="1"/>
  <pageMargins left="0.74803149606299213" right="0.74803149606299213" top="1.1811023622047245" bottom="0.47244094488188981" header="0.51181102362204722" footer="0.51181102362204722"/>
  <pageSetup paperSize="9" fitToHeight="0" orientation="landscape" r:id="rId1"/>
  <ignoredErrors>
    <ignoredError sqref="H20:K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95"/>
  <sheetViews>
    <sheetView workbookViewId="0">
      <pane xSplit="4" ySplit="6" topLeftCell="E88" activePane="bottomRight" state="frozen"/>
      <selection pane="topRight"/>
      <selection pane="bottomLeft"/>
      <selection pane="bottomRight" activeCell="F11" sqref="F11"/>
    </sheetView>
  </sheetViews>
  <sheetFormatPr defaultColWidth="10" defaultRowHeight="14.4"/>
  <cols>
    <col min="1" max="1" width="4.88671875" style="80" customWidth="1"/>
    <col min="2" max="2" width="5.33203125" style="80" customWidth="1"/>
    <col min="3" max="3" width="7.5546875" style="80" customWidth="1"/>
    <col min="4" max="4" width="33.33203125" customWidth="1"/>
    <col min="5" max="5" width="9.33203125" customWidth="1"/>
    <col min="6" max="6" width="10.21875" customWidth="1"/>
    <col min="7" max="7" width="7.77734375" customWidth="1"/>
    <col min="8" max="8" width="5.44140625" style="81" customWidth="1"/>
    <col min="9" max="9" width="5" style="81" customWidth="1"/>
    <col min="10" max="10" width="5.21875" style="81" customWidth="1"/>
    <col min="11" max="11" width="5.44140625" style="81" customWidth="1"/>
    <col min="12" max="12" width="5.21875" style="81" customWidth="1"/>
    <col min="13" max="13" width="5.109375" style="81" customWidth="1"/>
    <col min="14" max="15" width="5" style="81" customWidth="1"/>
    <col min="16" max="16" width="5.21875" style="81" customWidth="1"/>
    <col min="17" max="17" width="8.5546875" customWidth="1"/>
    <col min="18" max="18" width="10.109375" style="82" customWidth="1"/>
  </cols>
  <sheetData>
    <row r="1" spans="1:18">
      <c r="A1" s="80" t="s">
        <v>199</v>
      </c>
    </row>
    <row r="2" spans="1:18" ht="22.8" customHeight="1">
      <c r="A2" s="117" t="s">
        <v>200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5.6" customHeight="1">
      <c r="R3" s="84" t="s">
        <v>8</v>
      </c>
    </row>
    <row r="4" spans="1:18" ht="24" customHeight="1">
      <c r="A4" s="120" t="s">
        <v>60</v>
      </c>
      <c r="B4" s="120"/>
      <c r="C4" s="120"/>
      <c r="D4" s="120" t="s">
        <v>61</v>
      </c>
      <c r="E4" s="120" t="s">
        <v>62</v>
      </c>
      <c r="F4" s="124" t="s">
        <v>201</v>
      </c>
      <c r="G4" s="125"/>
      <c r="H4" s="124" t="s">
        <v>202</v>
      </c>
      <c r="I4" s="125"/>
      <c r="J4" s="124" t="s">
        <v>203</v>
      </c>
      <c r="K4" s="125"/>
      <c r="L4" s="124" t="s">
        <v>204</v>
      </c>
      <c r="M4" s="125"/>
      <c r="N4" s="124" t="s">
        <v>205</v>
      </c>
      <c r="O4" s="125"/>
      <c r="P4" s="124" t="s">
        <v>52</v>
      </c>
      <c r="Q4" s="125"/>
      <c r="R4" s="126" t="s">
        <v>68</v>
      </c>
    </row>
    <row r="5" spans="1:18" ht="22.8" customHeight="1">
      <c r="A5" s="26" t="s">
        <v>69</v>
      </c>
      <c r="B5" s="26" t="s">
        <v>70</v>
      </c>
      <c r="C5" s="26" t="s">
        <v>71</v>
      </c>
      <c r="D5" s="120"/>
      <c r="E5" s="120"/>
      <c r="F5" s="83" t="s">
        <v>206</v>
      </c>
      <c r="G5" s="83" t="s">
        <v>207</v>
      </c>
      <c r="H5" s="83" t="s">
        <v>206</v>
      </c>
      <c r="I5" s="83" t="s">
        <v>207</v>
      </c>
      <c r="J5" s="83" t="s">
        <v>206</v>
      </c>
      <c r="K5" s="83" t="s">
        <v>207</v>
      </c>
      <c r="L5" s="83" t="s">
        <v>206</v>
      </c>
      <c r="M5" s="83" t="s">
        <v>207</v>
      </c>
      <c r="N5" s="83" t="s">
        <v>206</v>
      </c>
      <c r="O5" s="83" t="s">
        <v>207</v>
      </c>
      <c r="P5" s="83" t="s">
        <v>206</v>
      </c>
      <c r="Q5" s="83" t="s">
        <v>207</v>
      </c>
      <c r="R5" s="126"/>
    </row>
    <row r="6" spans="1:18" s="43" customFormat="1" ht="14.25" customHeight="1">
      <c r="A6" s="46"/>
      <c r="B6" s="46"/>
      <c r="C6" s="46"/>
      <c r="D6" s="28" t="s">
        <v>62</v>
      </c>
      <c r="E6" s="78">
        <f>SUM(F6:Q6)</f>
        <v>2130.0500000000002</v>
      </c>
      <c r="F6" s="45">
        <f>F7+F28+F31+F35+F40+F49+F55+F62+F67+F82+F86+F92</f>
        <v>1259.8800000000001</v>
      </c>
      <c r="G6" s="45">
        <f>G7+G28+G31+G35+G40+G49+G55+G62+G67+G82+G86+G92</f>
        <v>87.35</v>
      </c>
      <c r="H6" s="45">
        <f>H7+H28+H31+H35+H40+H49+H55+H62+H67+H82+H86+H92</f>
        <v>0</v>
      </c>
      <c r="I6" s="45">
        <f>I7+I28+I31+I35+I40+I49+I55+I62+I67+I82+I86+I92</f>
        <v>0</v>
      </c>
      <c r="J6" s="45">
        <f>J7+J28+J31+J35+J40+J49+J55+J62+J67+J82+J86+J92</f>
        <v>0</v>
      </c>
      <c r="K6" s="45">
        <f>K7+K28+K31+K35+K40+K49+K55+K62+K67+K82+K86+K92</f>
        <v>0</v>
      </c>
      <c r="L6" s="45">
        <f>L7+L28+L31+L35+L40+L49+L55+L62+L67+L82+L86+L92</f>
        <v>0</v>
      </c>
      <c r="M6" s="45">
        <f>M7+M28+M31+M35+M40+M49+M55+M62+M67+M82+M86+M92</f>
        <v>0</v>
      </c>
      <c r="N6" s="45">
        <f>N7+N28+N31+N35+N40+N49+N55+N62+N67+N82+N86+N92</f>
        <v>0</v>
      </c>
      <c r="O6" s="45">
        <f>O7+O28+O31+O35+O40+O49+O55+O62+O67+O82+O86+O92</f>
        <v>0</v>
      </c>
      <c r="P6" s="45">
        <f>P7+P28+P31+P35+P40+P49+P55+P62+P67+P82+P86+P92</f>
        <v>0</v>
      </c>
      <c r="Q6" s="45">
        <f>Q7+Q28+Q31+Q35+Q40+Q49+Q55+Q62+Q67+Q82+Q86+Q92</f>
        <v>782.81999999999994</v>
      </c>
      <c r="R6" s="85"/>
    </row>
    <row r="7" spans="1:18" s="25" customFormat="1">
      <c r="A7" s="46" t="s">
        <v>72</v>
      </c>
      <c r="B7" s="46"/>
      <c r="C7" s="46"/>
      <c r="D7" s="46" t="s">
        <v>73</v>
      </c>
      <c r="E7" s="78">
        <f t="shared" ref="E7:E58" si="0">SUM(F7:Q7)</f>
        <v>769.18</v>
      </c>
      <c r="F7" s="45">
        <f>F8+F11+F13+F18+F20+F22+F24+F26</f>
        <v>467.4</v>
      </c>
      <c r="G7" s="45">
        <f>G8+G11+G13+G18+G20+G22+G24+G26</f>
        <v>42.1</v>
      </c>
      <c r="H7" s="45">
        <f>H8+H11+H13+H18+H20+H22+H24+H26</f>
        <v>0</v>
      </c>
      <c r="I7" s="45">
        <f>I8+I11+I13+I18+I20+I22+I24+I26</f>
        <v>0</v>
      </c>
      <c r="J7" s="45">
        <f>J8+J11+J13+J18+J20+J22+J24+J26</f>
        <v>0</v>
      </c>
      <c r="K7" s="45">
        <f>K8+K11+K13+K18+K20+K22+K24+K26</f>
        <v>0</v>
      </c>
      <c r="L7" s="45">
        <f>L8+L11+L13+L18+L20+L22+L24+L26</f>
        <v>0</v>
      </c>
      <c r="M7" s="45">
        <f>M8+M11+M13+M18+M20+M22+M24+M26</f>
        <v>0</v>
      </c>
      <c r="N7" s="45">
        <f>N8+N11+N13+N18+N20+N22+N24+N26</f>
        <v>0</v>
      </c>
      <c r="O7" s="45">
        <f>O8+O11+O13+O18+O20+O22+O24+O26</f>
        <v>0</v>
      </c>
      <c r="P7" s="45">
        <f>P8+P11+P13+P18+P20+P22+P24+P26</f>
        <v>0</v>
      </c>
      <c r="Q7" s="45">
        <f>Q8+Q11+Q13+Q18+Q20+Q22+Q24+Q26</f>
        <v>259.67999999999995</v>
      </c>
      <c r="R7" s="86"/>
    </row>
    <row r="8" spans="1:18">
      <c r="A8" s="41"/>
      <c r="B8" s="41">
        <v>20101</v>
      </c>
      <c r="C8" s="41"/>
      <c r="D8" s="41" t="s">
        <v>74</v>
      </c>
      <c r="E8" s="78">
        <f t="shared" si="0"/>
        <v>7.92</v>
      </c>
      <c r="F8" s="47">
        <f t="shared" ref="F8:Q8" si="1">F9+F10</f>
        <v>0</v>
      </c>
      <c r="G8" s="47">
        <f t="shared" si="1"/>
        <v>0</v>
      </c>
      <c r="H8" s="47">
        <f t="shared" si="1"/>
        <v>0</v>
      </c>
      <c r="I8" s="47">
        <f t="shared" si="1"/>
        <v>0</v>
      </c>
      <c r="J8" s="47">
        <f t="shared" si="1"/>
        <v>0</v>
      </c>
      <c r="K8" s="47">
        <f t="shared" si="1"/>
        <v>0</v>
      </c>
      <c r="L8" s="47">
        <f t="shared" si="1"/>
        <v>0</v>
      </c>
      <c r="M8" s="47">
        <f t="shared" si="1"/>
        <v>0</v>
      </c>
      <c r="N8" s="47">
        <f t="shared" si="1"/>
        <v>0</v>
      </c>
      <c r="O8" s="47">
        <f t="shared" si="1"/>
        <v>0</v>
      </c>
      <c r="P8" s="47">
        <f t="shared" si="1"/>
        <v>0</v>
      </c>
      <c r="Q8" s="47">
        <f t="shared" si="1"/>
        <v>7.92</v>
      </c>
      <c r="R8" s="87"/>
    </row>
    <row r="9" spans="1:18">
      <c r="A9" s="41"/>
      <c r="B9" s="41"/>
      <c r="C9" s="41">
        <v>2010102</v>
      </c>
      <c r="D9" s="41" t="s">
        <v>75</v>
      </c>
      <c r="E9" s="78">
        <f t="shared" si="0"/>
        <v>2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7">
        <v>2</v>
      </c>
      <c r="R9" s="87"/>
    </row>
    <row r="10" spans="1:18">
      <c r="A10" s="41"/>
      <c r="B10" s="41"/>
      <c r="C10" s="41">
        <v>2010108</v>
      </c>
      <c r="D10" s="41" t="s">
        <v>76</v>
      </c>
      <c r="E10" s="78">
        <f t="shared" si="0"/>
        <v>5.92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7">
        <v>5.92</v>
      </c>
      <c r="R10" s="87"/>
    </row>
    <row r="11" spans="1:18">
      <c r="A11" s="41"/>
      <c r="B11" s="41">
        <v>20102</v>
      </c>
      <c r="C11" s="41"/>
      <c r="D11" s="41" t="s">
        <v>77</v>
      </c>
      <c r="E11" s="78">
        <f t="shared" si="0"/>
        <v>2.9</v>
      </c>
      <c r="F11" s="47">
        <f t="shared" ref="F11:Q11" si="2">F12</f>
        <v>0</v>
      </c>
      <c r="G11" s="47">
        <f t="shared" si="2"/>
        <v>0</v>
      </c>
      <c r="H11" s="47">
        <f t="shared" si="2"/>
        <v>0</v>
      </c>
      <c r="I11" s="47">
        <f t="shared" si="2"/>
        <v>0</v>
      </c>
      <c r="J11" s="47">
        <f t="shared" si="2"/>
        <v>0</v>
      </c>
      <c r="K11" s="47">
        <f t="shared" si="2"/>
        <v>0</v>
      </c>
      <c r="L11" s="47">
        <f t="shared" si="2"/>
        <v>0</v>
      </c>
      <c r="M11" s="47">
        <f t="shared" si="2"/>
        <v>0</v>
      </c>
      <c r="N11" s="47">
        <f t="shared" si="2"/>
        <v>0</v>
      </c>
      <c r="O11" s="47">
        <f t="shared" si="2"/>
        <v>0</v>
      </c>
      <c r="P11" s="47">
        <f t="shared" si="2"/>
        <v>0</v>
      </c>
      <c r="Q11" s="47">
        <f t="shared" si="2"/>
        <v>2.9</v>
      </c>
      <c r="R11" s="87"/>
    </row>
    <row r="12" spans="1:18">
      <c r="A12" s="41"/>
      <c r="B12" s="41"/>
      <c r="C12" s="41">
        <v>2010299</v>
      </c>
      <c r="D12" s="41" t="s">
        <v>78</v>
      </c>
      <c r="E12" s="78">
        <f t="shared" si="0"/>
        <v>2.9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7">
        <v>2.9</v>
      </c>
      <c r="R12" s="87"/>
    </row>
    <row r="13" spans="1:18">
      <c r="A13" s="121"/>
      <c r="B13" s="41" t="s">
        <v>79</v>
      </c>
      <c r="C13" s="41"/>
      <c r="D13" s="41" t="s">
        <v>80</v>
      </c>
      <c r="E13" s="78">
        <f t="shared" si="0"/>
        <v>652.30999999999995</v>
      </c>
      <c r="F13" s="47">
        <f t="shared" ref="F13:Q13" si="3">SUM(F14:F17)</f>
        <v>373.55</v>
      </c>
      <c r="G13" s="47">
        <f t="shared" si="3"/>
        <v>38</v>
      </c>
      <c r="H13" s="47">
        <f t="shared" si="3"/>
        <v>0</v>
      </c>
      <c r="I13" s="47">
        <f t="shared" si="3"/>
        <v>0</v>
      </c>
      <c r="J13" s="47">
        <f t="shared" si="3"/>
        <v>0</v>
      </c>
      <c r="K13" s="47">
        <f t="shared" si="3"/>
        <v>0</v>
      </c>
      <c r="L13" s="47">
        <f t="shared" si="3"/>
        <v>0</v>
      </c>
      <c r="M13" s="47">
        <f t="shared" si="3"/>
        <v>0</v>
      </c>
      <c r="N13" s="47">
        <f t="shared" si="3"/>
        <v>0</v>
      </c>
      <c r="O13" s="47">
        <f t="shared" si="3"/>
        <v>0</v>
      </c>
      <c r="P13" s="47">
        <f t="shared" si="3"/>
        <v>0</v>
      </c>
      <c r="Q13" s="47">
        <f t="shared" si="3"/>
        <v>240.76</v>
      </c>
      <c r="R13" s="87"/>
    </row>
    <row r="14" spans="1:18">
      <c r="A14" s="121"/>
      <c r="B14" s="121"/>
      <c r="C14" s="41" t="s">
        <v>81</v>
      </c>
      <c r="D14" s="48" t="s">
        <v>82</v>
      </c>
      <c r="E14" s="78">
        <f t="shared" si="0"/>
        <v>283.85000000000002</v>
      </c>
      <c r="F14" s="49">
        <v>283.85000000000002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7">
        <v>0</v>
      </c>
      <c r="R14" s="87"/>
    </row>
    <row r="15" spans="1:18">
      <c r="A15" s="121"/>
      <c r="B15" s="121"/>
      <c r="C15" s="41" t="s">
        <v>83</v>
      </c>
      <c r="D15" s="48" t="s">
        <v>75</v>
      </c>
      <c r="E15" s="78">
        <f t="shared" si="0"/>
        <v>261.25</v>
      </c>
      <c r="F15" s="49">
        <v>0</v>
      </c>
      <c r="G15" s="49">
        <v>28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7">
        <v>233.25</v>
      </c>
      <c r="R15" s="87"/>
    </row>
    <row r="16" spans="1:18">
      <c r="A16" s="121"/>
      <c r="B16" s="121"/>
      <c r="C16" s="41" t="s">
        <v>84</v>
      </c>
      <c r="D16" s="48" t="s">
        <v>85</v>
      </c>
      <c r="E16" s="78">
        <f t="shared" si="0"/>
        <v>89.7</v>
      </c>
      <c r="F16" s="49">
        <v>89.7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7">
        <v>0</v>
      </c>
      <c r="R16" s="87"/>
    </row>
    <row r="17" spans="1:18">
      <c r="A17" s="121"/>
      <c r="B17" s="121"/>
      <c r="C17" s="41">
        <v>2010399</v>
      </c>
      <c r="D17" s="41" t="s">
        <v>86</v>
      </c>
      <c r="E17" s="78">
        <f t="shared" si="0"/>
        <v>17.509999999999998</v>
      </c>
      <c r="F17" s="49">
        <v>0</v>
      </c>
      <c r="G17" s="49">
        <v>10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7">
        <v>7.51</v>
      </c>
      <c r="R17" s="87"/>
    </row>
    <row r="18" spans="1:18">
      <c r="A18" s="41"/>
      <c r="B18" s="41">
        <v>20105</v>
      </c>
      <c r="C18" s="41"/>
      <c r="D18" s="41" t="s">
        <v>87</v>
      </c>
      <c r="E18" s="78">
        <f t="shared" si="0"/>
        <v>2.35</v>
      </c>
      <c r="F18" s="47">
        <f t="shared" ref="F18:Q18" si="4">F19</f>
        <v>0</v>
      </c>
      <c r="G18" s="47">
        <f t="shared" si="4"/>
        <v>0</v>
      </c>
      <c r="H18" s="47">
        <f t="shared" si="4"/>
        <v>0</v>
      </c>
      <c r="I18" s="47">
        <f t="shared" si="4"/>
        <v>0</v>
      </c>
      <c r="J18" s="47">
        <f t="shared" si="4"/>
        <v>0</v>
      </c>
      <c r="K18" s="47">
        <f t="shared" si="4"/>
        <v>0</v>
      </c>
      <c r="L18" s="47">
        <f t="shared" si="4"/>
        <v>0</v>
      </c>
      <c r="M18" s="47">
        <f t="shared" si="4"/>
        <v>0</v>
      </c>
      <c r="N18" s="47">
        <f t="shared" si="4"/>
        <v>0</v>
      </c>
      <c r="O18" s="47">
        <f t="shared" si="4"/>
        <v>0</v>
      </c>
      <c r="P18" s="47">
        <f t="shared" si="4"/>
        <v>0</v>
      </c>
      <c r="Q18" s="47">
        <f t="shared" si="4"/>
        <v>2.35</v>
      </c>
      <c r="R18" s="87"/>
    </row>
    <row r="19" spans="1:18">
      <c r="A19" s="41"/>
      <c r="B19" s="41"/>
      <c r="C19" s="41">
        <v>2010507</v>
      </c>
      <c r="D19" s="41" t="s">
        <v>88</v>
      </c>
      <c r="E19" s="78">
        <f t="shared" si="0"/>
        <v>2.35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7">
        <v>2.35</v>
      </c>
      <c r="R19" s="87"/>
    </row>
    <row r="20" spans="1:18">
      <c r="A20" s="50"/>
      <c r="B20" s="50" t="s">
        <v>89</v>
      </c>
      <c r="C20" s="50"/>
      <c r="D20" s="51" t="s">
        <v>90</v>
      </c>
      <c r="E20" s="78">
        <f t="shared" si="0"/>
        <v>0.67</v>
      </c>
      <c r="F20" s="47">
        <f>SUM(F21:F21)</f>
        <v>0</v>
      </c>
      <c r="G20" s="47">
        <f>SUM(G21:G21)</f>
        <v>0</v>
      </c>
      <c r="H20" s="47">
        <f>SUM(H21:H21)</f>
        <v>0</v>
      </c>
      <c r="I20" s="47">
        <f>SUM(I21:I21)</f>
        <v>0</v>
      </c>
      <c r="J20" s="47">
        <f>SUM(J21:J21)</f>
        <v>0</v>
      </c>
      <c r="K20" s="47">
        <f>SUM(K21:K21)</f>
        <v>0</v>
      </c>
      <c r="L20" s="47">
        <f>SUM(L21:L21)</f>
        <v>0</v>
      </c>
      <c r="M20" s="47">
        <f>SUM(M21:M21)</f>
        <v>0</v>
      </c>
      <c r="N20" s="47">
        <f>SUM(N21:N21)</f>
        <v>0</v>
      </c>
      <c r="O20" s="47">
        <f>SUM(O21:O21)</f>
        <v>0</v>
      </c>
      <c r="P20" s="47">
        <f>SUM(P21:P21)</f>
        <v>0</v>
      </c>
      <c r="Q20" s="47">
        <f>SUM(Q21:Q21)</f>
        <v>0.67</v>
      </c>
      <c r="R20" s="87"/>
    </row>
    <row r="21" spans="1:18">
      <c r="A21" s="50"/>
      <c r="B21" s="50"/>
      <c r="C21" s="50">
        <v>2010699</v>
      </c>
      <c r="D21" s="51" t="s">
        <v>91</v>
      </c>
      <c r="E21" s="78">
        <f t="shared" si="0"/>
        <v>0.67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7">
        <v>0.67</v>
      </c>
      <c r="R21" s="87"/>
    </row>
    <row r="22" spans="1:18">
      <c r="A22" s="50"/>
      <c r="B22" s="50" t="s">
        <v>92</v>
      </c>
      <c r="C22" s="50"/>
      <c r="D22" s="51" t="s">
        <v>93</v>
      </c>
      <c r="E22" s="78">
        <f t="shared" si="0"/>
        <v>4.0999999999999996</v>
      </c>
      <c r="F22" s="47">
        <f t="shared" ref="F22:Q22" si="5">F23</f>
        <v>0</v>
      </c>
      <c r="G22" s="47">
        <f t="shared" si="5"/>
        <v>4.0999999999999996</v>
      </c>
      <c r="H22" s="47">
        <f t="shared" si="5"/>
        <v>0</v>
      </c>
      <c r="I22" s="47">
        <f t="shared" si="5"/>
        <v>0</v>
      </c>
      <c r="J22" s="47">
        <f t="shared" si="5"/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  <c r="O22" s="47">
        <f t="shared" si="5"/>
        <v>0</v>
      </c>
      <c r="P22" s="47">
        <f t="shared" si="5"/>
        <v>0</v>
      </c>
      <c r="Q22" s="47">
        <f t="shared" si="5"/>
        <v>0</v>
      </c>
      <c r="R22" s="87"/>
    </row>
    <row r="23" spans="1:18">
      <c r="A23" s="50"/>
      <c r="B23" s="50"/>
      <c r="C23" s="50" t="s">
        <v>94</v>
      </c>
      <c r="D23" s="51" t="s">
        <v>95</v>
      </c>
      <c r="E23" s="78">
        <f t="shared" si="0"/>
        <v>4.0999999999999996</v>
      </c>
      <c r="F23" s="49">
        <v>0</v>
      </c>
      <c r="G23" s="49">
        <v>4.0999999999999996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7">
        <v>0</v>
      </c>
      <c r="R23" s="87"/>
    </row>
    <row r="24" spans="1:18">
      <c r="A24" s="50"/>
      <c r="B24" s="50">
        <v>20123</v>
      </c>
      <c r="C24" s="50"/>
      <c r="D24" s="51" t="s">
        <v>96</v>
      </c>
      <c r="E24" s="78">
        <f t="shared" si="0"/>
        <v>5.08</v>
      </c>
      <c r="F24" s="47">
        <f t="shared" ref="F24:Q24" si="6">F25</f>
        <v>0</v>
      </c>
      <c r="G24" s="47">
        <f t="shared" si="6"/>
        <v>0</v>
      </c>
      <c r="H24" s="47">
        <f t="shared" si="6"/>
        <v>0</v>
      </c>
      <c r="I24" s="47">
        <f t="shared" si="6"/>
        <v>0</v>
      </c>
      <c r="J24" s="47">
        <f t="shared" si="6"/>
        <v>0</v>
      </c>
      <c r="K24" s="47">
        <f t="shared" si="6"/>
        <v>0</v>
      </c>
      <c r="L24" s="47">
        <f t="shared" si="6"/>
        <v>0</v>
      </c>
      <c r="M24" s="47">
        <f t="shared" si="6"/>
        <v>0</v>
      </c>
      <c r="N24" s="47">
        <f t="shared" si="6"/>
        <v>0</v>
      </c>
      <c r="O24" s="47">
        <f t="shared" si="6"/>
        <v>0</v>
      </c>
      <c r="P24" s="47">
        <f t="shared" si="6"/>
        <v>0</v>
      </c>
      <c r="Q24" s="47">
        <f t="shared" si="6"/>
        <v>5.08</v>
      </c>
      <c r="R24" s="87"/>
    </row>
    <row r="25" spans="1:18">
      <c r="A25" s="50"/>
      <c r="B25" s="50"/>
      <c r="C25" s="50">
        <v>2012304</v>
      </c>
      <c r="D25" s="51" t="s">
        <v>97</v>
      </c>
      <c r="E25" s="78">
        <f t="shared" si="0"/>
        <v>5.08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47">
        <v>5.08</v>
      </c>
      <c r="R25" s="87"/>
    </row>
    <row r="26" spans="1:18" s="25" customFormat="1">
      <c r="A26" s="50"/>
      <c r="B26" s="50" t="s">
        <v>98</v>
      </c>
      <c r="C26" s="50"/>
      <c r="D26" s="51" t="s">
        <v>99</v>
      </c>
      <c r="E26" s="78">
        <f t="shared" si="0"/>
        <v>93.85</v>
      </c>
      <c r="F26" s="53">
        <f t="shared" ref="F26:Q26" si="7">F27</f>
        <v>93.85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53">
        <f t="shared" si="7"/>
        <v>0</v>
      </c>
      <c r="K26" s="53">
        <f t="shared" si="7"/>
        <v>0</v>
      </c>
      <c r="L26" s="53">
        <f t="shared" si="7"/>
        <v>0</v>
      </c>
      <c r="M26" s="53">
        <f t="shared" si="7"/>
        <v>0</v>
      </c>
      <c r="N26" s="53">
        <f t="shared" si="7"/>
        <v>0</v>
      </c>
      <c r="O26" s="53">
        <f t="shared" si="7"/>
        <v>0</v>
      </c>
      <c r="P26" s="53">
        <f t="shared" si="7"/>
        <v>0</v>
      </c>
      <c r="Q26" s="53">
        <f t="shared" si="7"/>
        <v>0</v>
      </c>
      <c r="R26" s="86"/>
    </row>
    <row r="27" spans="1:18">
      <c r="A27" s="50"/>
      <c r="B27" s="50"/>
      <c r="C27" s="50" t="s">
        <v>100</v>
      </c>
      <c r="D27" s="51" t="s">
        <v>82</v>
      </c>
      <c r="E27" s="78">
        <f t="shared" si="0"/>
        <v>93.85</v>
      </c>
      <c r="F27" s="54">
        <v>93.85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3">
        <v>0</v>
      </c>
      <c r="R27" s="87"/>
    </row>
    <row r="28" spans="1:18">
      <c r="A28" s="55" t="s">
        <v>101</v>
      </c>
      <c r="B28" s="55"/>
      <c r="C28" s="55"/>
      <c r="D28" s="56" t="s">
        <v>102</v>
      </c>
      <c r="E28" s="78">
        <f t="shared" si="0"/>
        <v>10.11</v>
      </c>
      <c r="F28" s="57">
        <f t="shared" ref="F28:P29" si="8">F29</f>
        <v>0</v>
      </c>
      <c r="G28" s="57">
        <f t="shared" si="8"/>
        <v>8.1999999999999993</v>
      </c>
      <c r="H28" s="57">
        <f t="shared" si="8"/>
        <v>0</v>
      </c>
      <c r="I28" s="57">
        <f t="shared" si="8"/>
        <v>0</v>
      </c>
      <c r="J28" s="57">
        <f t="shared" si="8"/>
        <v>0</v>
      </c>
      <c r="K28" s="57">
        <f t="shared" si="8"/>
        <v>0</v>
      </c>
      <c r="L28" s="57">
        <f t="shared" si="8"/>
        <v>0</v>
      </c>
      <c r="M28" s="57">
        <f t="shared" si="8"/>
        <v>0</v>
      </c>
      <c r="N28" s="57">
        <f t="shared" si="8"/>
        <v>0</v>
      </c>
      <c r="O28" s="57">
        <f t="shared" si="8"/>
        <v>0</v>
      </c>
      <c r="P28" s="57">
        <f t="shared" si="8"/>
        <v>0</v>
      </c>
      <c r="Q28" s="57">
        <f t="shared" ref="Q28:Q29" si="9">Q29</f>
        <v>1.91</v>
      </c>
      <c r="R28" s="87"/>
    </row>
    <row r="29" spans="1:18" s="25" customFormat="1">
      <c r="A29" s="50"/>
      <c r="B29" s="50" t="s">
        <v>103</v>
      </c>
      <c r="C29" s="50"/>
      <c r="D29" s="51" t="s">
        <v>104</v>
      </c>
      <c r="E29" s="78">
        <f t="shared" si="0"/>
        <v>10.11</v>
      </c>
      <c r="F29" s="53">
        <f t="shared" si="8"/>
        <v>0</v>
      </c>
      <c r="G29" s="53">
        <f t="shared" si="8"/>
        <v>8.1999999999999993</v>
      </c>
      <c r="H29" s="53">
        <f t="shared" si="8"/>
        <v>0</v>
      </c>
      <c r="I29" s="53">
        <f t="shared" si="8"/>
        <v>0</v>
      </c>
      <c r="J29" s="53">
        <f t="shared" si="8"/>
        <v>0</v>
      </c>
      <c r="K29" s="53">
        <f t="shared" si="8"/>
        <v>0</v>
      </c>
      <c r="L29" s="53">
        <f t="shared" si="8"/>
        <v>0</v>
      </c>
      <c r="M29" s="53">
        <f t="shared" si="8"/>
        <v>0</v>
      </c>
      <c r="N29" s="53">
        <f t="shared" si="8"/>
        <v>0</v>
      </c>
      <c r="O29" s="53">
        <f t="shared" si="8"/>
        <v>0</v>
      </c>
      <c r="P29" s="53">
        <f t="shared" si="8"/>
        <v>0</v>
      </c>
      <c r="Q29" s="53">
        <f t="shared" si="9"/>
        <v>1.91</v>
      </c>
      <c r="R29" s="86"/>
    </row>
    <row r="30" spans="1:18">
      <c r="A30" s="50"/>
      <c r="B30" s="50"/>
      <c r="C30" s="50" t="s">
        <v>105</v>
      </c>
      <c r="D30" s="51" t="s">
        <v>106</v>
      </c>
      <c r="E30" s="78">
        <f t="shared" si="0"/>
        <v>10.11</v>
      </c>
      <c r="F30" s="54">
        <v>0</v>
      </c>
      <c r="G30" s="54">
        <v>8.1999999999999993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3">
        <v>1.91</v>
      </c>
      <c r="R30" s="87"/>
    </row>
    <row r="31" spans="1:18">
      <c r="A31" s="55" t="s">
        <v>107</v>
      </c>
      <c r="B31" s="55"/>
      <c r="C31" s="55"/>
      <c r="D31" s="56" t="s">
        <v>108</v>
      </c>
      <c r="E31" s="78">
        <f t="shared" si="0"/>
        <v>38.75</v>
      </c>
      <c r="F31" s="57">
        <f t="shared" ref="F31:P31" si="10">F32</f>
        <v>28.24</v>
      </c>
      <c r="G31" s="57">
        <f t="shared" si="10"/>
        <v>0</v>
      </c>
      <c r="H31" s="57">
        <f t="shared" si="10"/>
        <v>0</v>
      </c>
      <c r="I31" s="57">
        <f t="shared" si="10"/>
        <v>0</v>
      </c>
      <c r="J31" s="57">
        <f t="shared" si="10"/>
        <v>0</v>
      </c>
      <c r="K31" s="57">
        <f t="shared" si="10"/>
        <v>0</v>
      </c>
      <c r="L31" s="57">
        <f t="shared" si="10"/>
        <v>0</v>
      </c>
      <c r="M31" s="57">
        <f t="shared" si="10"/>
        <v>0</v>
      </c>
      <c r="N31" s="57">
        <f t="shared" si="10"/>
        <v>0</v>
      </c>
      <c r="O31" s="57">
        <f t="shared" si="10"/>
        <v>0</v>
      </c>
      <c r="P31" s="57">
        <f t="shared" si="10"/>
        <v>0</v>
      </c>
      <c r="Q31" s="57">
        <f t="shared" ref="Q31" si="11">Q32</f>
        <v>10.51</v>
      </c>
      <c r="R31" s="87"/>
    </row>
    <row r="32" spans="1:18">
      <c r="A32" s="50"/>
      <c r="B32" s="50" t="s">
        <v>109</v>
      </c>
      <c r="C32" s="50"/>
      <c r="D32" s="51" t="s">
        <v>110</v>
      </c>
      <c r="E32" s="78">
        <f t="shared" si="0"/>
        <v>38.75</v>
      </c>
      <c r="F32" s="53">
        <f t="shared" ref="F32:Q32" si="12">F33+F34</f>
        <v>28.24</v>
      </c>
      <c r="G32" s="53">
        <f t="shared" si="12"/>
        <v>0</v>
      </c>
      <c r="H32" s="53">
        <f t="shared" si="12"/>
        <v>0</v>
      </c>
      <c r="I32" s="53">
        <f t="shared" si="12"/>
        <v>0</v>
      </c>
      <c r="J32" s="53">
        <f t="shared" si="12"/>
        <v>0</v>
      </c>
      <c r="K32" s="53">
        <f t="shared" si="12"/>
        <v>0</v>
      </c>
      <c r="L32" s="53">
        <f t="shared" si="12"/>
        <v>0</v>
      </c>
      <c r="M32" s="53">
        <f t="shared" si="12"/>
        <v>0</v>
      </c>
      <c r="N32" s="53">
        <f t="shared" si="12"/>
        <v>0</v>
      </c>
      <c r="O32" s="53">
        <f t="shared" si="12"/>
        <v>0</v>
      </c>
      <c r="P32" s="53">
        <f t="shared" si="12"/>
        <v>0</v>
      </c>
      <c r="Q32" s="53">
        <f t="shared" si="12"/>
        <v>10.51</v>
      </c>
      <c r="R32" s="87"/>
    </row>
    <row r="33" spans="1:18" s="25" customFormat="1">
      <c r="A33" s="50"/>
      <c r="B33" s="50"/>
      <c r="C33" s="50">
        <v>2040220</v>
      </c>
      <c r="D33" s="51" t="s">
        <v>111</v>
      </c>
      <c r="E33" s="78">
        <f t="shared" si="0"/>
        <v>10.51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3">
        <v>10.51</v>
      </c>
      <c r="R33" s="86"/>
    </row>
    <row r="34" spans="1:18">
      <c r="A34" s="50"/>
      <c r="B34" s="50"/>
      <c r="C34" s="50" t="s">
        <v>112</v>
      </c>
      <c r="D34" s="51" t="s">
        <v>85</v>
      </c>
      <c r="E34" s="78">
        <f t="shared" si="0"/>
        <v>28.24</v>
      </c>
      <c r="F34" s="54">
        <v>28.24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3">
        <v>0</v>
      </c>
      <c r="R34" s="87"/>
    </row>
    <row r="35" spans="1:18">
      <c r="A35" s="55">
        <v>207</v>
      </c>
      <c r="B35" s="55"/>
      <c r="C35" s="55"/>
      <c r="D35" s="56" t="s">
        <v>113</v>
      </c>
      <c r="E35" s="78">
        <f t="shared" si="0"/>
        <v>31.2</v>
      </c>
      <c r="F35" s="57">
        <f t="shared" ref="F35:Q35" si="13">F36+F38</f>
        <v>0</v>
      </c>
      <c r="G35" s="57">
        <f t="shared" si="13"/>
        <v>0.8</v>
      </c>
      <c r="H35" s="57">
        <f t="shared" si="13"/>
        <v>0</v>
      </c>
      <c r="I35" s="57">
        <f t="shared" si="13"/>
        <v>0</v>
      </c>
      <c r="J35" s="57">
        <f t="shared" si="13"/>
        <v>0</v>
      </c>
      <c r="K35" s="57">
        <f t="shared" si="13"/>
        <v>0</v>
      </c>
      <c r="L35" s="57">
        <f t="shared" si="13"/>
        <v>0</v>
      </c>
      <c r="M35" s="57">
        <f t="shared" si="13"/>
        <v>0</v>
      </c>
      <c r="N35" s="57">
        <f t="shared" si="13"/>
        <v>0</v>
      </c>
      <c r="O35" s="57">
        <f t="shared" si="13"/>
        <v>0</v>
      </c>
      <c r="P35" s="57">
        <f t="shared" si="13"/>
        <v>0</v>
      </c>
      <c r="Q35" s="57">
        <f t="shared" si="13"/>
        <v>30.4</v>
      </c>
      <c r="R35" s="87"/>
    </row>
    <row r="36" spans="1:18" s="25" customFormat="1">
      <c r="A36" s="50"/>
      <c r="B36" s="50">
        <v>20701</v>
      </c>
      <c r="C36" s="50"/>
      <c r="D36" s="51" t="s">
        <v>114</v>
      </c>
      <c r="E36" s="78">
        <f t="shared" si="0"/>
        <v>30.4</v>
      </c>
      <c r="F36" s="53">
        <f t="shared" ref="F36:Q36" si="14">F37</f>
        <v>0</v>
      </c>
      <c r="G36" s="53">
        <f t="shared" si="14"/>
        <v>0</v>
      </c>
      <c r="H36" s="53">
        <f t="shared" si="14"/>
        <v>0</v>
      </c>
      <c r="I36" s="53">
        <f t="shared" si="14"/>
        <v>0</v>
      </c>
      <c r="J36" s="53">
        <f t="shared" si="14"/>
        <v>0</v>
      </c>
      <c r="K36" s="53">
        <f t="shared" si="14"/>
        <v>0</v>
      </c>
      <c r="L36" s="53">
        <f t="shared" si="14"/>
        <v>0</v>
      </c>
      <c r="M36" s="53">
        <f t="shared" si="14"/>
        <v>0</v>
      </c>
      <c r="N36" s="53">
        <f t="shared" si="14"/>
        <v>0</v>
      </c>
      <c r="O36" s="53">
        <f t="shared" si="14"/>
        <v>0</v>
      </c>
      <c r="P36" s="53">
        <f t="shared" si="14"/>
        <v>0</v>
      </c>
      <c r="Q36" s="53">
        <f t="shared" si="14"/>
        <v>30.4</v>
      </c>
      <c r="R36" s="86"/>
    </row>
    <row r="37" spans="1:18">
      <c r="A37" s="50"/>
      <c r="B37" s="50"/>
      <c r="C37" s="50">
        <v>2070199</v>
      </c>
      <c r="D37" s="51" t="s">
        <v>115</v>
      </c>
      <c r="E37" s="78">
        <f t="shared" si="0"/>
        <v>30.4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3">
        <v>30.4</v>
      </c>
      <c r="R37" s="87"/>
    </row>
    <row r="38" spans="1:18">
      <c r="A38" s="50"/>
      <c r="B38" s="50">
        <v>20702</v>
      </c>
      <c r="C38" s="50"/>
      <c r="D38" s="51" t="s">
        <v>116</v>
      </c>
      <c r="E38" s="78">
        <f t="shared" si="0"/>
        <v>0.8</v>
      </c>
      <c r="F38" s="53">
        <f t="shared" ref="F38:Q38" si="15">F39</f>
        <v>0</v>
      </c>
      <c r="G38" s="53">
        <f t="shared" si="15"/>
        <v>0.8</v>
      </c>
      <c r="H38" s="53">
        <f t="shared" si="15"/>
        <v>0</v>
      </c>
      <c r="I38" s="53">
        <f t="shared" si="15"/>
        <v>0</v>
      </c>
      <c r="J38" s="53">
        <f t="shared" si="15"/>
        <v>0</v>
      </c>
      <c r="K38" s="53">
        <f t="shared" si="15"/>
        <v>0</v>
      </c>
      <c r="L38" s="53">
        <f t="shared" si="15"/>
        <v>0</v>
      </c>
      <c r="M38" s="53">
        <f t="shared" si="15"/>
        <v>0</v>
      </c>
      <c r="N38" s="53">
        <f t="shared" si="15"/>
        <v>0</v>
      </c>
      <c r="O38" s="53">
        <f t="shared" si="15"/>
        <v>0</v>
      </c>
      <c r="P38" s="53">
        <f t="shared" si="15"/>
        <v>0</v>
      </c>
      <c r="Q38" s="53">
        <f t="shared" si="15"/>
        <v>0</v>
      </c>
      <c r="R38" s="87"/>
    </row>
    <row r="39" spans="1:18">
      <c r="A39" s="50"/>
      <c r="B39" s="50"/>
      <c r="C39" s="50">
        <v>2070204</v>
      </c>
      <c r="D39" s="51" t="s">
        <v>117</v>
      </c>
      <c r="E39" s="78">
        <f t="shared" si="0"/>
        <v>0.8</v>
      </c>
      <c r="F39" s="54">
        <v>0</v>
      </c>
      <c r="G39" s="54">
        <v>0.8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3">
        <v>0</v>
      </c>
      <c r="R39" s="87"/>
    </row>
    <row r="40" spans="1:18">
      <c r="A40" s="55" t="s">
        <v>118</v>
      </c>
      <c r="B40" s="55"/>
      <c r="C40" s="55"/>
      <c r="D40" s="56" t="s">
        <v>119</v>
      </c>
      <c r="E40" s="78">
        <f t="shared" si="0"/>
        <v>90.3</v>
      </c>
      <c r="F40" s="57">
        <f>F41+F43+F45+F47</f>
        <v>84.08</v>
      </c>
      <c r="G40" s="57">
        <f t="shared" ref="G40:Q40" si="16">G41+G43+G45+G47</f>
        <v>2.2999999999999998</v>
      </c>
      <c r="H40" s="57">
        <f t="shared" si="16"/>
        <v>0</v>
      </c>
      <c r="I40" s="57">
        <f t="shared" si="16"/>
        <v>0</v>
      </c>
      <c r="J40" s="57">
        <f t="shared" si="16"/>
        <v>0</v>
      </c>
      <c r="K40" s="57">
        <f t="shared" si="16"/>
        <v>0</v>
      </c>
      <c r="L40" s="57">
        <f t="shared" si="16"/>
        <v>0</v>
      </c>
      <c r="M40" s="57">
        <f t="shared" si="16"/>
        <v>0</v>
      </c>
      <c r="N40" s="57">
        <f t="shared" si="16"/>
        <v>0</v>
      </c>
      <c r="O40" s="57">
        <f t="shared" si="16"/>
        <v>0</v>
      </c>
      <c r="P40" s="57">
        <f t="shared" si="16"/>
        <v>0</v>
      </c>
      <c r="Q40" s="57">
        <f t="shared" si="16"/>
        <v>3.92</v>
      </c>
      <c r="R40" s="87"/>
    </row>
    <row r="41" spans="1:18">
      <c r="A41" s="50"/>
      <c r="B41" s="50" t="s">
        <v>120</v>
      </c>
      <c r="C41" s="50"/>
      <c r="D41" s="51" t="s">
        <v>121</v>
      </c>
      <c r="E41" s="78">
        <f t="shared" si="0"/>
        <v>2.6399999999999997</v>
      </c>
      <c r="F41" s="53">
        <f>F42</f>
        <v>1.64</v>
      </c>
      <c r="G41" s="53">
        <f t="shared" ref="G41:Q41" si="17">G42</f>
        <v>0</v>
      </c>
      <c r="H41" s="53">
        <f t="shared" si="17"/>
        <v>0</v>
      </c>
      <c r="I41" s="53">
        <f t="shared" si="17"/>
        <v>0</v>
      </c>
      <c r="J41" s="53">
        <f t="shared" si="17"/>
        <v>0</v>
      </c>
      <c r="K41" s="53">
        <f t="shared" si="17"/>
        <v>0</v>
      </c>
      <c r="L41" s="53">
        <f t="shared" si="17"/>
        <v>0</v>
      </c>
      <c r="M41" s="53">
        <f t="shared" si="17"/>
        <v>0</v>
      </c>
      <c r="N41" s="53">
        <f t="shared" si="17"/>
        <v>0</v>
      </c>
      <c r="O41" s="53">
        <f t="shared" si="17"/>
        <v>0</v>
      </c>
      <c r="P41" s="53">
        <f t="shared" si="17"/>
        <v>0</v>
      </c>
      <c r="Q41" s="53">
        <f t="shared" si="17"/>
        <v>1</v>
      </c>
      <c r="R41" s="87"/>
    </row>
    <row r="42" spans="1:18">
      <c r="A42" s="50"/>
      <c r="B42" s="50"/>
      <c r="C42" s="50">
        <v>2080199</v>
      </c>
      <c r="D42" s="51" t="s">
        <v>122</v>
      </c>
      <c r="E42" s="78">
        <f t="shared" si="0"/>
        <v>2.6399999999999997</v>
      </c>
      <c r="F42" s="54">
        <v>1.64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3">
        <v>1</v>
      </c>
      <c r="R42" s="87"/>
    </row>
    <row r="43" spans="1:18">
      <c r="A43" s="50"/>
      <c r="B43" s="50" t="s">
        <v>123</v>
      </c>
      <c r="C43" s="50"/>
      <c r="D43" s="51" t="s">
        <v>124</v>
      </c>
      <c r="E43" s="78">
        <f t="shared" si="0"/>
        <v>82.44</v>
      </c>
      <c r="F43" s="53">
        <f>SUM(F44:F44)</f>
        <v>82.44</v>
      </c>
      <c r="G43" s="53">
        <f>SUM(G44:G44)</f>
        <v>0</v>
      </c>
      <c r="H43" s="53">
        <f>SUM(H44:H44)</f>
        <v>0</v>
      </c>
      <c r="I43" s="53">
        <f>SUM(I44:I44)</f>
        <v>0</v>
      </c>
      <c r="J43" s="53">
        <f>SUM(J44:J44)</f>
        <v>0</v>
      </c>
      <c r="K43" s="53">
        <f>SUM(K44:K44)</f>
        <v>0</v>
      </c>
      <c r="L43" s="53">
        <f>SUM(L44:L44)</f>
        <v>0</v>
      </c>
      <c r="M43" s="53">
        <f>SUM(M44:M44)</f>
        <v>0</v>
      </c>
      <c r="N43" s="53">
        <f>SUM(N44:N44)</f>
        <v>0</v>
      </c>
      <c r="O43" s="53">
        <f>SUM(O44:O44)</f>
        <v>0</v>
      </c>
      <c r="P43" s="53">
        <f>SUM(P44:P44)</f>
        <v>0</v>
      </c>
      <c r="Q43" s="53">
        <f>SUM(Q44:Q44)</f>
        <v>0</v>
      </c>
      <c r="R43" s="87"/>
    </row>
    <row r="44" spans="1:18">
      <c r="A44" s="50"/>
      <c r="B44" s="50"/>
      <c r="C44" s="50" t="s">
        <v>125</v>
      </c>
      <c r="D44" s="51" t="s">
        <v>126</v>
      </c>
      <c r="E44" s="78">
        <f t="shared" si="0"/>
        <v>82.44</v>
      </c>
      <c r="F44" s="54">
        <v>82.44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3">
        <v>0</v>
      </c>
      <c r="R44" s="87"/>
    </row>
    <row r="45" spans="1:18">
      <c r="A45" s="50"/>
      <c r="B45" s="50" t="s">
        <v>127</v>
      </c>
      <c r="C45" s="50"/>
      <c r="D45" s="51" t="s">
        <v>128</v>
      </c>
      <c r="E45" s="78">
        <f t="shared" si="0"/>
        <v>2.58</v>
      </c>
      <c r="F45" s="53">
        <f t="shared" ref="F45:Q45" si="18">F46</f>
        <v>0</v>
      </c>
      <c r="G45" s="53">
        <f t="shared" si="18"/>
        <v>2.2999999999999998</v>
      </c>
      <c r="H45" s="53">
        <f t="shared" si="18"/>
        <v>0</v>
      </c>
      <c r="I45" s="53">
        <f t="shared" si="18"/>
        <v>0</v>
      </c>
      <c r="J45" s="53">
        <f t="shared" si="18"/>
        <v>0</v>
      </c>
      <c r="K45" s="53">
        <f t="shared" si="18"/>
        <v>0</v>
      </c>
      <c r="L45" s="53">
        <f t="shared" si="18"/>
        <v>0</v>
      </c>
      <c r="M45" s="53">
        <f t="shared" si="18"/>
        <v>0</v>
      </c>
      <c r="N45" s="53">
        <f t="shared" si="18"/>
        <v>0</v>
      </c>
      <c r="O45" s="53">
        <f t="shared" si="18"/>
        <v>0</v>
      </c>
      <c r="P45" s="53">
        <f t="shared" si="18"/>
        <v>0</v>
      </c>
      <c r="Q45" s="53">
        <f t="shared" si="18"/>
        <v>0.28000000000000003</v>
      </c>
      <c r="R45" s="87"/>
    </row>
    <row r="46" spans="1:18">
      <c r="A46" s="50"/>
      <c r="B46" s="50"/>
      <c r="C46" s="50" t="s">
        <v>129</v>
      </c>
      <c r="D46" s="51" t="s">
        <v>130</v>
      </c>
      <c r="E46" s="78">
        <f t="shared" si="0"/>
        <v>2.58</v>
      </c>
      <c r="F46" s="54">
        <v>0</v>
      </c>
      <c r="G46" s="54">
        <v>2.2999999999999998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3">
        <v>0.28000000000000003</v>
      </c>
      <c r="R46" s="87"/>
    </row>
    <row r="47" spans="1:18">
      <c r="A47" s="50"/>
      <c r="B47" s="50">
        <v>20820</v>
      </c>
      <c r="C47" s="50"/>
      <c r="D47" s="51" t="s">
        <v>131</v>
      </c>
      <c r="E47" s="78">
        <f t="shared" si="0"/>
        <v>2.64</v>
      </c>
      <c r="F47" s="53">
        <f t="shared" ref="F47:Q47" si="19">F48</f>
        <v>0</v>
      </c>
      <c r="G47" s="53">
        <f t="shared" si="19"/>
        <v>0</v>
      </c>
      <c r="H47" s="53">
        <f t="shared" si="19"/>
        <v>0</v>
      </c>
      <c r="I47" s="53">
        <f t="shared" si="19"/>
        <v>0</v>
      </c>
      <c r="J47" s="53">
        <f t="shared" si="19"/>
        <v>0</v>
      </c>
      <c r="K47" s="53">
        <f t="shared" si="19"/>
        <v>0</v>
      </c>
      <c r="L47" s="53">
        <f t="shared" si="19"/>
        <v>0</v>
      </c>
      <c r="M47" s="53">
        <f t="shared" si="19"/>
        <v>0</v>
      </c>
      <c r="N47" s="53">
        <f t="shared" si="19"/>
        <v>0</v>
      </c>
      <c r="O47" s="53">
        <f t="shared" si="19"/>
        <v>0</v>
      </c>
      <c r="P47" s="53">
        <f t="shared" si="19"/>
        <v>0</v>
      </c>
      <c r="Q47" s="53">
        <f t="shared" si="19"/>
        <v>2.64</v>
      </c>
      <c r="R47" s="87"/>
    </row>
    <row r="48" spans="1:18">
      <c r="A48" s="50"/>
      <c r="B48" s="50"/>
      <c r="C48" s="50">
        <v>2082001</v>
      </c>
      <c r="D48" s="51" t="s">
        <v>132</v>
      </c>
      <c r="E48" s="78">
        <f t="shared" si="0"/>
        <v>2.64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3">
        <v>2.64</v>
      </c>
      <c r="R48" s="87"/>
    </row>
    <row r="49" spans="1:18">
      <c r="A49" s="55" t="s">
        <v>133</v>
      </c>
      <c r="B49" s="55"/>
      <c r="C49" s="55"/>
      <c r="D49" s="56" t="s">
        <v>134</v>
      </c>
      <c r="E49" s="78">
        <f t="shared" si="0"/>
        <v>65.710000000000008</v>
      </c>
      <c r="F49" s="57">
        <f t="shared" ref="F49:Q49" si="20">F50+F52</f>
        <v>55.89</v>
      </c>
      <c r="G49" s="57">
        <f t="shared" si="20"/>
        <v>0</v>
      </c>
      <c r="H49" s="57">
        <f t="shared" si="20"/>
        <v>0</v>
      </c>
      <c r="I49" s="57">
        <f t="shared" si="20"/>
        <v>0</v>
      </c>
      <c r="J49" s="57">
        <f t="shared" si="20"/>
        <v>0</v>
      </c>
      <c r="K49" s="57">
        <f t="shared" si="20"/>
        <v>0</v>
      </c>
      <c r="L49" s="57">
        <f t="shared" si="20"/>
        <v>0</v>
      </c>
      <c r="M49" s="57">
        <f t="shared" si="20"/>
        <v>0</v>
      </c>
      <c r="N49" s="57">
        <f t="shared" si="20"/>
        <v>0</v>
      </c>
      <c r="O49" s="57">
        <f t="shared" si="20"/>
        <v>0</v>
      </c>
      <c r="P49" s="57">
        <f t="shared" si="20"/>
        <v>0</v>
      </c>
      <c r="Q49" s="57">
        <f t="shared" si="20"/>
        <v>9.82</v>
      </c>
      <c r="R49" s="87"/>
    </row>
    <row r="50" spans="1:18" s="25" customFormat="1">
      <c r="A50" s="59"/>
      <c r="B50" s="59">
        <v>21004</v>
      </c>
      <c r="C50" s="59"/>
      <c r="D50" s="60" t="s">
        <v>135</v>
      </c>
      <c r="E50" s="78">
        <f t="shared" si="0"/>
        <v>9.82</v>
      </c>
      <c r="F50" s="53">
        <f t="shared" ref="F50:Q50" si="21">F51</f>
        <v>0</v>
      </c>
      <c r="G50" s="53">
        <f t="shared" si="21"/>
        <v>0</v>
      </c>
      <c r="H50" s="53">
        <f t="shared" si="21"/>
        <v>0</v>
      </c>
      <c r="I50" s="53">
        <f t="shared" si="21"/>
        <v>0</v>
      </c>
      <c r="J50" s="53">
        <f t="shared" si="21"/>
        <v>0</v>
      </c>
      <c r="K50" s="53">
        <f t="shared" si="21"/>
        <v>0</v>
      </c>
      <c r="L50" s="53">
        <f t="shared" si="21"/>
        <v>0</v>
      </c>
      <c r="M50" s="53">
        <f t="shared" si="21"/>
        <v>0</v>
      </c>
      <c r="N50" s="53">
        <f t="shared" si="21"/>
        <v>0</v>
      </c>
      <c r="O50" s="53">
        <f t="shared" si="21"/>
        <v>0</v>
      </c>
      <c r="P50" s="53">
        <f t="shared" si="21"/>
        <v>0</v>
      </c>
      <c r="Q50" s="53">
        <f t="shared" si="21"/>
        <v>9.82</v>
      </c>
      <c r="R50" s="86"/>
    </row>
    <row r="51" spans="1:18">
      <c r="A51" s="59"/>
      <c r="B51" s="59"/>
      <c r="C51" s="59">
        <v>2100410</v>
      </c>
      <c r="D51" s="59" t="s">
        <v>136</v>
      </c>
      <c r="E51" s="78">
        <f t="shared" si="0"/>
        <v>9.82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3">
        <v>9.82</v>
      </c>
      <c r="R51" s="87"/>
    </row>
    <row r="52" spans="1:18">
      <c r="A52" s="50"/>
      <c r="B52" s="50" t="s">
        <v>137</v>
      </c>
      <c r="C52" s="50"/>
      <c r="D52" s="51" t="s">
        <v>138</v>
      </c>
      <c r="E52" s="78">
        <f t="shared" si="0"/>
        <v>55.89</v>
      </c>
      <c r="F52" s="53">
        <f t="shared" ref="F52:Q52" si="22">SUM(F53:F54)</f>
        <v>55.89</v>
      </c>
      <c r="G52" s="53">
        <f t="shared" si="22"/>
        <v>0</v>
      </c>
      <c r="H52" s="53">
        <f t="shared" si="22"/>
        <v>0</v>
      </c>
      <c r="I52" s="53">
        <f t="shared" si="22"/>
        <v>0</v>
      </c>
      <c r="J52" s="53">
        <f t="shared" si="22"/>
        <v>0</v>
      </c>
      <c r="K52" s="53">
        <f t="shared" si="22"/>
        <v>0</v>
      </c>
      <c r="L52" s="53">
        <f t="shared" si="22"/>
        <v>0</v>
      </c>
      <c r="M52" s="53">
        <f t="shared" si="22"/>
        <v>0</v>
      </c>
      <c r="N52" s="53">
        <f t="shared" si="22"/>
        <v>0</v>
      </c>
      <c r="O52" s="53">
        <f t="shared" si="22"/>
        <v>0</v>
      </c>
      <c r="P52" s="53">
        <f t="shared" si="22"/>
        <v>0</v>
      </c>
      <c r="Q52" s="53">
        <f t="shared" si="22"/>
        <v>0</v>
      </c>
      <c r="R52" s="87"/>
    </row>
    <row r="53" spans="1:18">
      <c r="A53" s="50"/>
      <c r="B53" s="50"/>
      <c r="C53" s="50" t="s">
        <v>139</v>
      </c>
      <c r="D53" s="51" t="s">
        <v>140</v>
      </c>
      <c r="E53" s="78">
        <f t="shared" si="0"/>
        <v>36.799999999999997</v>
      </c>
      <c r="F53" s="54">
        <v>36.799999999999997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3">
        <v>0</v>
      </c>
      <c r="R53" s="87"/>
    </row>
    <row r="54" spans="1:18">
      <c r="A54" s="50"/>
      <c r="B54" s="50"/>
      <c r="C54" s="50" t="s">
        <v>141</v>
      </c>
      <c r="D54" s="51" t="s">
        <v>142</v>
      </c>
      <c r="E54" s="78">
        <f t="shared" si="0"/>
        <v>19.09</v>
      </c>
      <c r="F54" s="54">
        <v>19.09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3">
        <v>0</v>
      </c>
      <c r="R54" s="87"/>
    </row>
    <row r="55" spans="1:18">
      <c r="A55" s="55" t="s">
        <v>143</v>
      </c>
      <c r="B55" s="55"/>
      <c r="C55" s="55"/>
      <c r="D55" s="56" t="s">
        <v>144</v>
      </c>
      <c r="E55" s="78">
        <f t="shared" si="0"/>
        <v>33.21</v>
      </c>
      <c r="F55" s="57">
        <f>F56+F58+F60</f>
        <v>0</v>
      </c>
      <c r="G55" s="57">
        <f t="shared" ref="G55:Q55" si="23">G56+G58+G60</f>
        <v>10</v>
      </c>
      <c r="H55" s="57">
        <f t="shared" si="23"/>
        <v>0</v>
      </c>
      <c r="I55" s="57">
        <f t="shared" si="23"/>
        <v>0</v>
      </c>
      <c r="J55" s="57">
        <f t="shared" si="23"/>
        <v>0</v>
      </c>
      <c r="K55" s="57">
        <f t="shared" si="23"/>
        <v>0</v>
      </c>
      <c r="L55" s="57">
        <f t="shared" si="23"/>
        <v>0</v>
      </c>
      <c r="M55" s="57">
        <f t="shared" si="23"/>
        <v>0</v>
      </c>
      <c r="N55" s="57">
        <f t="shared" si="23"/>
        <v>0</v>
      </c>
      <c r="O55" s="57">
        <f t="shared" si="23"/>
        <v>0</v>
      </c>
      <c r="P55" s="57">
        <f t="shared" si="23"/>
        <v>0</v>
      </c>
      <c r="Q55" s="57">
        <f t="shared" si="23"/>
        <v>23.21</v>
      </c>
      <c r="R55" s="87"/>
    </row>
    <row r="56" spans="1:18">
      <c r="A56" s="50"/>
      <c r="B56" s="50">
        <v>21102</v>
      </c>
      <c r="C56" s="50"/>
      <c r="D56" s="51" t="s">
        <v>145</v>
      </c>
      <c r="E56" s="78">
        <f t="shared" si="0"/>
        <v>10</v>
      </c>
      <c r="F56" s="53">
        <f t="shared" ref="F56:Q56" si="24">F57</f>
        <v>0</v>
      </c>
      <c r="G56" s="53">
        <f t="shared" si="24"/>
        <v>10</v>
      </c>
      <c r="H56" s="53">
        <f t="shared" si="24"/>
        <v>0</v>
      </c>
      <c r="I56" s="53">
        <f t="shared" si="24"/>
        <v>0</v>
      </c>
      <c r="J56" s="53">
        <f t="shared" si="24"/>
        <v>0</v>
      </c>
      <c r="K56" s="53">
        <f t="shared" si="24"/>
        <v>0</v>
      </c>
      <c r="L56" s="53">
        <f t="shared" si="24"/>
        <v>0</v>
      </c>
      <c r="M56" s="53">
        <f t="shared" si="24"/>
        <v>0</v>
      </c>
      <c r="N56" s="53">
        <f t="shared" si="24"/>
        <v>0</v>
      </c>
      <c r="O56" s="53">
        <f t="shared" si="24"/>
        <v>0</v>
      </c>
      <c r="P56" s="53">
        <f t="shared" si="24"/>
        <v>0</v>
      </c>
      <c r="Q56" s="53">
        <f t="shared" si="24"/>
        <v>0</v>
      </c>
      <c r="R56" s="87"/>
    </row>
    <row r="57" spans="1:18" s="25" customFormat="1">
      <c r="A57" s="50"/>
      <c r="B57" s="50"/>
      <c r="C57" s="50">
        <v>2110299</v>
      </c>
      <c r="D57" s="51" t="s">
        <v>146</v>
      </c>
      <c r="E57" s="78">
        <f t="shared" si="0"/>
        <v>10</v>
      </c>
      <c r="F57" s="54">
        <v>0</v>
      </c>
      <c r="G57" s="54">
        <v>10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3">
        <v>0</v>
      </c>
      <c r="R57" s="86"/>
    </row>
    <row r="58" spans="1:18">
      <c r="A58" s="50"/>
      <c r="B58" s="50">
        <v>21104</v>
      </c>
      <c r="C58" s="50"/>
      <c r="D58" s="51" t="s">
        <v>147</v>
      </c>
      <c r="E58" s="78">
        <f t="shared" si="0"/>
        <v>14.69</v>
      </c>
      <c r="F58" s="53">
        <f t="shared" ref="F58:Q58" si="25">F59</f>
        <v>0</v>
      </c>
      <c r="G58" s="53">
        <f t="shared" si="25"/>
        <v>0</v>
      </c>
      <c r="H58" s="53">
        <f t="shared" si="25"/>
        <v>0</v>
      </c>
      <c r="I58" s="53">
        <f t="shared" si="25"/>
        <v>0</v>
      </c>
      <c r="J58" s="53">
        <f t="shared" si="25"/>
        <v>0</v>
      </c>
      <c r="K58" s="53">
        <f t="shared" si="25"/>
        <v>0</v>
      </c>
      <c r="L58" s="53">
        <f t="shared" si="25"/>
        <v>0</v>
      </c>
      <c r="M58" s="53">
        <f t="shared" si="25"/>
        <v>0</v>
      </c>
      <c r="N58" s="53">
        <f t="shared" si="25"/>
        <v>0</v>
      </c>
      <c r="O58" s="53">
        <f t="shared" si="25"/>
        <v>0</v>
      </c>
      <c r="P58" s="53">
        <f t="shared" si="25"/>
        <v>0</v>
      </c>
      <c r="Q58" s="53">
        <f t="shared" si="25"/>
        <v>14.69</v>
      </c>
      <c r="R58" s="87"/>
    </row>
    <row r="59" spans="1:18">
      <c r="A59" s="50"/>
      <c r="B59" s="50"/>
      <c r="C59" s="50">
        <v>2110402</v>
      </c>
      <c r="D59" s="51" t="s">
        <v>148</v>
      </c>
      <c r="E59" s="78">
        <f t="shared" ref="E59:E94" si="26">SUM(F59:Q59)</f>
        <v>14.69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3">
        <v>14.69</v>
      </c>
      <c r="R59" s="87"/>
    </row>
    <row r="60" spans="1:18" s="25" customFormat="1">
      <c r="A60" s="50"/>
      <c r="B60" s="50">
        <v>21107</v>
      </c>
      <c r="C60" s="50"/>
      <c r="D60" s="51" t="s">
        <v>150</v>
      </c>
      <c r="E60" s="78">
        <f t="shared" si="26"/>
        <v>8.52</v>
      </c>
      <c r="F60" s="53">
        <f t="shared" ref="F60:Q60" si="27">F61</f>
        <v>0</v>
      </c>
      <c r="G60" s="53">
        <f t="shared" si="27"/>
        <v>0</v>
      </c>
      <c r="H60" s="53">
        <f t="shared" si="27"/>
        <v>0</v>
      </c>
      <c r="I60" s="53">
        <f t="shared" si="27"/>
        <v>0</v>
      </c>
      <c r="J60" s="53">
        <f t="shared" si="27"/>
        <v>0</v>
      </c>
      <c r="K60" s="53">
        <f t="shared" si="27"/>
        <v>0</v>
      </c>
      <c r="L60" s="53">
        <f t="shared" si="27"/>
        <v>0</v>
      </c>
      <c r="M60" s="53">
        <f t="shared" si="27"/>
        <v>0</v>
      </c>
      <c r="N60" s="53">
        <f t="shared" si="27"/>
        <v>0</v>
      </c>
      <c r="O60" s="53">
        <f t="shared" si="27"/>
        <v>0</v>
      </c>
      <c r="P60" s="53">
        <f t="shared" si="27"/>
        <v>0</v>
      </c>
      <c r="Q60" s="53">
        <f t="shared" si="27"/>
        <v>8.52</v>
      </c>
      <c r="R60" s="86"/>
    </row>
    <row r="61" spans="1:18">
      <c r="A61" s="50"/>
      <c r="B61" s="50"/>
      <c r="C61" s="50">
        <v>2110799</v>
      </c>
      <c r="D61" s="51" t="s">
        <v>151</v>
      </c>
      <c r="E61" s="78">
        <f t="shared" si="26"/>
        <v>8.52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3">
        <v>8.52</v>
      </c>
      <c r="R61" s="87"/>
    </row>
    <row r="62" spans="1:18">
      <c r="A62" s="55" t="s">
        <v>152</v>
      </c>
      <c r="B62" s="55"/>
      <c r="C62" s="55"/>
      <c r="D62" s="56" t="s">
        <v>153</v>
      </c>
      <c r="E62" s="78">
        <f t="shared" si="26"/>
        <v>75.44</v>
      </c>
      <c r="F62" s="57">
        <f>F63+F65</f>
        <v>57.25</v>
      </c>
      <c r="G62" s="57">
        <f>G63+G65</f>
        <v>13.95</v>
      </c>
      <c r="H62" s="57">
        <f>H63+H65</f>
        <v>0</v>
      </c>
      <c r="I62" s="57">
        <f>I63+I65</f>
        <v>0</v>
      </c>
      <c r="J62" s="57">
        <f>J63+J65</f>
        <v>0</v>
      </c>
      <c r="K62" s="57">
        <f>K63+K65</f>
        <v>0</v>
      </c>
      <c r="L62" s="57">
        <f>L63+L65</f>
        <v>0</v>
      </c>
      <c r="M62" s="57">
        <f>M63+M65</f>
        <v>0</v>
      </c>
      <c r="N62" s="57">
        <f>N63+N65</f>
        <v>0</v>
      </c>
      <c r="O62" s="57">
        <f>O63+O65</f>
        <v>0</v>
      </c>
      <c r="P62" s="57">
        <f>P63+P65</f>
        <v>0</v>
      </c>
      <c r="Q62" s="57">
        <f>Q63+Q65</f>
        <v>4.24</v>
      </c>
      <c r="R62" s="87"/>
    </row>
    <row r="63" spans="1:18">
      <c r="A63" s="50"/>
      <c r="B63" s="50" t="s">
        <v>154</v>
      </c>
      <c r="C63" s="50"/>
      <c r="D63" s="51" t="s">
        <v>155</v>
      </c>
      <c r="E63" s="78">
        <f t="shared" si="26"/>
        <v>57.25</v>
      </c>
      <c r="F63" s="53">
        <f>F64</f>
        <v>57.25</v>
      </c>
      <c r="G63" s="53">
        <f t="shared" ref="G63:Q63" si="28">G64</f>
        <v>0</v>
      </c>
      <c r="H63" s="53">
        <f t="shared" si="28"/>
        <v>0</v>
      </c>
      <c r="I63" s="53">
        <f t="shared" si="28"/>
        <v>0</v>
      </c>
      <c r="J63" s="53">
        <f t="shared" si="28"/>
        <v>0</v>
      </c>
      <c r="K63" s="53">
        <f t="shared" si="28"/>
        <v>0</v>
      </c>
      <c r="L63" s="53">
        <f t="shared" si="28"/>
        <v>0</v>
      </c>
      <c r="M63" s="53">
        <f t="shared" si="28"/>
        <v>0</v>
      </c>
      <c r="N63" s="53">
        <f t="shared" si="28"/>
        <v>0</v>
      </c>
      <c r="O63" s="53">
        <f t="shared" si="28"/>
        <v>0</v>
      </c>
      <c r="P63" s="53">
        <f t="shared" si="28"/>
        <v>0</v>
      </c>
      <c r="Q63" s="53">
        <f t="shared" si="28"/>
        <v>0</v>
      </c>
      <c r="R63" s="87"/>
    </row>
    <row r="64" spans="1:18">
      <c r="A64" s="50"/>
      <c r="B64" s="50"/>
      <c r="C64" s="50">
        <v>2120199</v>
      </c>
      <c r="D64" s="51" t="s">
        <v>158</v>
      </c>
      <c r="E64" s="78">
        <f t="shared" si="26"/>
        <v>57.25</v>
      </c>
      <c r="F64" s="54">
        <v>57.25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3">
        <v>0</v>
      </c>
      <c r="R64" s="87"/>
    </row>
    <row r="65" spans="1:18">
      <c r="A65" s="50"/>
      <c r="B65" s="50" t="s">
        <v>159</v>
      </c>
      <c r="C65" s="50"/>
      <c r="D65" s="51" t="s">
        <v>160</v>
      </c>
      <c r="E65" s="78">
        <f t="shared" si="26"/>
        <v>18.189999999999998</v>
      </c>
      <c r="F65" s="53">
        <f t="shared" ref="F65:Q65" si="29">F66</f>
        <v>0</v>
      </c>
      <c r="G65" s="53">
        <f t="shared" si="29"/>
        <v>13.95</v>
      </c>
      <c r="H65" s="53">
        <f t="shared" si="29"/>
        <v>0</v>
      </c>
      <c r="I65" s="53">
        <f t="shared" si="29"/>
        <v>0</v>
      </c>
      <c r="J65" s="53">
        <f t="shared" si="29"/>
        <v>0</v>
      </c>
      <c r="K65" s="53">
        <f t="shared" si="29"/>
        <v>0</v>
      </c>
      <c r="L65" s="53">
        <f t="shared" si="29"/>
        <v>0</v>
      </c>
      <c r="M65" s="53">
        <f t="shared" si="29"/>
        <v>0</v>
      </c>
      <c r="N65" s="53">
        <f t="shared" si="29"/>
        <v>0</v>
      </c>
      <c r="O65" s="53">
        <f t="shared" si="29"/>
        <v>0</v>
      </c>
      <c r="P65" s="53">
        <f t="shared" si="29"/>
        <v>0</v>
      </c>
      <c r="Q65" s="53">
        <f t="shared" si="29"/>
        <v>4.24</v>
      </c>
      <c r="R65" s="87"/>
    </row>
    <row r="66" spans="1:18">
      <c r="A66" s="50"/>
      <c r="B66" s="50"/>
      <c r="C66" s="50" t="s">
        <v>161</v>
      </c>
      <c r="D66" s="51" t="s">
        <v>160</v>
      </c>
      <c r="E66" s="78">
        <f t="shared" si="26"/>
        <v>18.189999999999998</v>
      </c>
      <c r="F66" s="54">
        <v>0</v>
      </c>
      <c r="G66" s="54">
        <v>13.95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3">
        <v>4.24</v>
      </c>
      <c r="R66" s="87"/>
    </row>
    <row r="67" spans="1:18">
      <c r="A67" s="55" t="s">
        <v>162</v>
      </c>
      <c r="B67" s="55"/>
      <c r="C67" s="55"/>
      <c r="D67" s="56" t="s">
        <v>163</v>
      </c>
      <c r="E67" s="78">
        <f t="shared" si="26"/>
        <v>627.48</v>
      </c>
      <c r="F67" s="57">
        <f>F68+F71+F75+F77+F80</f>
        <v>399.1</v>
      </c>
      <c r="G67" s="57">
        <f>G68+G71+G75+G77+G80</f>
        <v>0</v>
      </c>
      <c r="H67" s="57">
        <f>H68+H71+H75+H77+H80</f>
        <v>0</v>
      </c>
      <c r="I67" s="57">
        <f>I68+I71+I75+I77+I80</f>
        <v>0</v>
      </c>
      <c r="J67" s="57">
        <f>J68+J71+J75+J77+J80</f>
        <v>0</v>
      </c>
      <c r="K67" s="57">
        <f>K68+K71+K75+K77+K80</f>
        <v>0</v>
      </c>
      <c r="L67" s="57">
        <f>L68+L71+L75+L77+L80</f>
        <v>0</v>
      </c>
      <c r="M67" s="57">
        <f>M68+M71+M75+M77+M80</f>
        <v>0</v>
      </c>
      <c r="N67" s="57">
        <f>N68+N71+N75+N77+N80</f>
        <v>0</v>
      </c>
      <c r="O67" s="57">
        <f>O68+O71+O75+O77+O80</f>
        <v>0</v>
      </c>
      <c r="P67" s="57">
        <f>P68+P71+P75+P77+P80</f>
        <v>0</v>
      </c>
      <c r="Q67" s="57">
        <f>Q68+Q71+Q75+Q77+Q80</f>
        <v>228.38</v>
      </c>
      <c r="R67" s="87"/>
    </row>
    <row r="68" spans="1:18">
      <c r="A68" s="50"/>
      <c r="B68" s="50" t="s">
        <v>164</v>
      </c>
      <c r="C68" s="50"/>
      <c r="D68" s="51" t="s">
        <v>165</v>
      </c>
      <c r="E68" s="78">
        <f t="shared" si="26"/>
        <v>314.47000000000003</v>
      </c>
      <c r="F68" s="53">
        <f t="shared" ref="F68:Q68" si="30">F69+F70</f>
        <v>269.74</v>
      </c>
      <c r="G68" s="53">
        <f t="shared" si="30"/>
        <v>0</v>
      </c>
      <c r="H68" s="53">
        <f t="shared" si="30"/>
        <v>0</v>
      </c>
      <c r="I68" s="53">
        <f t="shared" si="30"/>
        <v>0</v>
      </c>
      <c r="J68" s="53">
        <f t="shared" si="30"/>
        <v>0</v>
      </c>
      <c r="K68" s="53">
        <f t="shared" si="30"/>
        <v>0</v>
      </c>
      <c r="L68" s="53">
        <f t="shared" si="30"/>
        <v>0</v>
      </c>
      <c r="M68" s="53">
        <f t="shared" si="30"/>
        <v>0</v>
      </c>
      <c r="N68" s="53">
        <f t="shared" si="30"/>
        <v>0</v>
      </c>
      <c r="O68" s="53">
        <f t="shared" si="30"/>
        <v>0</v>
      </c>
      <c r="P68" s="53">
        <f t="shared" si="30"/>
        <v>0</v>
      </c>
      <c r="Q68" s="53">
        <f t="shared" si="30"/>
        <v>44.73</v>
      </c>
      <c r="R68" s="87"/>
    </row>
    <row r="69" spans="1:18">
      <c r="A69" s="50"/>
      <c r="B69" s="50"/>
      <c r="C69" s="50" t="s">
        <v>166</v>
      </c>
      <c r="D69" s="51" t="s">
        <v>85</v>
      </c>
      <c r="E69" s="78">
        <f t="shared" si="26"/>
        <v>269.74</v>
      </c>
      <c r="F69" s="54">
        <v>269.74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3">
        <v>0</v>
      </c>
      <c r="R69" s="87"/>
    </row>
    <row r="70" spans="1:18">
      <c r="A70" s="50"/>
      <c r="B70" s="50"/>
      <c r="C70" s="50">
        <v>2130199</v>
      </c>
      <c r="D70" s="50" t="s">
        <v>167</v>
      </c>
      <c r="E70" s="78">
        <f t="shared" si="26"/>
        <v>44.73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3">
        <v>44.73</v>
      </c>
      <c r="R70" s="87"/>
    </row>
    <row r="71" spans="1:18">
      <c r="A71" s="50"/>
      <c r="B71" s="50">
        <v>21302</v>
      </c>
      <c r="C71" s="50"/>
      <c r="D71" s="50" t="s">
        <v>168</v>
      </c>
      <c r="E71" s="78">
        <f t="shared" si="26"/>
        <v>111.64</v>
      </c>
      <c r="F71" s="53">
        <f t="shared" ref="F71:Q71" si="31">F72+F73+F74</f>
        <v>0</v>
      </c>
      <c r="G71" s="53">
        <f t="shared" si="31"/>
        <v>0</v>
      </c>
      <c r="H71" s="53">
        <f t="shared" si="31"/>
        <v>0</v>
      </c>
      <c r="I71" s="53">
        <f t="shared" si="31"/>
        <v>0</v>
      </c>
      <c r="J71" s="53">
        <f t="shared" si="31"/>
        <v>0</v>
      </c>
      <c r="K71" s="53">
        <f t="shared" si="31"/>
        <v>0</v>
      </c>
      <c r="L71" s="53">
        <f t="shared" si="31"/>
        <v>0</v>
      </c>
      <c r="M71" s="53">
        <f t="shared" si="31"/>
        <v>0</v>
      </c>
      <c r="N71" s="53">
        <f t="shared" si="31"/>
        <v>0</v>
      </c>
      <c r="O71" s="53">
        <f t="shared" si="31"/>
        <v>0</v>
      </c>
      <c r="P71" s="53">
        <f t="shared" si="31"/>
        <v>0</v>
      </c>
      <c r="Q71" s="53">
        <f t="shared" si="31"/>
        <v>111.64</v>
      </c>
      <c r="R71" s="87"/>
    </row>
    <row r="72" spans="1:18" s="25" customFormat="1">
      <c r="A72" s="50"/>
      <c r="B72" s="50"/>
      <c r="C72" s="50">
        <v>2130234</v>
      </c>
      <c r="D72" s="50" t="s">
        <v>169</v>
      </c>
      <c r="E72" s="78">
        <f t="shared" si="26"/>
        <v>11.98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3">
        <v>11.98</v>
      </c>
      <c r="R72" s="86"/>
    </row>
    <row r="73" spans="1:18">
      <c r="A73" s="50"/>
      <c r="B73" s="50"/>
      <c r="C73" s="50">
        <v>2130238</v>
      </c>
      <c r="D73" s="50" t="s">
        <v>149</v>
      </c>
      <c r="E73" s="78">
        <f t="shared" si="26"/>
        <v>24.38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3">
        <v>24.38</v>
      </c>
      <c r="R73" s="87"/>
    </row>
    <row r="74" spans="1:18">
      <c r="A74" s="50"/>
      <c r="B74" s="50"/>
      <c r="C74" s="50">
        <v>2130299</v>
      </c>
      <c r="D74" s="50" t="s">
        <v>170</v>
      </c>
      <c r="E74" s="78">
        <f t="shared" si="26"/>
        <v>75.28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3">
        <v>75.28</v>
      </c>
      <c r="R74" s="87"/>
    </row>
    <row r="75" spans="1:18">
      <c r="A75" s="50"/>
      <c r="B75" s="50">
        <v>21303</v>
      </c>
      <c r="C75" s="50"/>
      <c r="D75" s="50" t="s">
        <v>171</v>
      </c>
      <c r="E75" s="78">
        <f t="shared" si="26"/>
        <v>5</v>
      </c>
      <c r="F75" s="53">
        <f>F76</f>
        <v>0</v>
      </c>
      <c r="G75" s="53">
        <f t="shared" ref="G75:Q75" si="32">G76</f>
        <v>0</v>
      </c>
      <c r="H75" s="53">
        <f t="shared" si="32"/>
        <v>0</v>
      </c>
      <c r="I75" s="53">
        <f t="shared" si="32"/>
        <v>0</v>
      </c>
      <c r="J75" s="53">
        <f t="shared" si="32"/>
        <v>0</v>
      </c>
      <c r="K75" s="53">
        <f t="shared" si="32"/>
        <v>0</v>
      </c>
      <c r="L75" s="53">
        <f t="shared" si="32"/>
        <v>0</v>
      </c>
      <c r="M75" s="53">
        <f t="shared" si="32"/>
        <v>0</v>
      </c>
      <c r="N75" s="53">
        <f t="shared" si="32"/>
        <v>0</v>
      </c>
      <c r="O75" s="53">
        <f t="shared" si="32"/>
        <v>0</v>
      </c>
      <c r="P75" s="53">
        <f t="shared" si="32"/>
        <v>0</v>
      </c>
      <c r="Q75" s="53">
        <f t="shared" si="32"/>
        <v>5</v>
      </c>
      <c r="R75" s="87"/>
    </row>
    <row r="76" spans="1:18" s="25" customFormat="1">
      <c r="A76" s="50"/>
      <c r="B76" s="50"/>
      <c r="C76" s="50">
        <v>2130315</v>
      </c>
      <c r="D76" s="50" t="s">
        <v>172</v>
      </c>
      <c r="E76" s="78">
        <f t="shared" si="26"/>
        <v>5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3">
        <v>5</v>
      </c>
      <c r="R76" s="86"/>
    </row>
    <row r="77" spans="1:18">
      <c r="A77" s="50"/>
      <c r="B77" s="50">
        <v>21305</v>
      </c>
      <c r="C77" s="50"/>
      <c r="D77" s="50" t="s">
        <v>173</v>
      </c>
      <c r="E77" s="78">
        <f t="shared" si="26"/>
        <v>67.010000000000005</v>
      </c>
      <c r="F77" s="53">
        <f t="shared" ref="F77:Q77" si="33">F78+F79</f>
        <v>0</v>
      </c>
      <c r="G77" s="53">
        <f t="shared" si="33"/>
        <v>0</v>
      </c>
      <c r="H77" s="53">
        <f t="shared" si="33"/>
        <v>0</v>
      </c>
      <c r="I77" s="53">
        <f t="shared" si="33"/>
        <v>0</v>
      </c>
      <c r="J77" s="53">
        <f t="shared" si="33"/>
        <v>0</v>
      </c>
      <c r="K77" s="53">
        <f t="shared" si="33"/>
        <v>0</v>
      </c>
      <c r="L77" s="53">
        <f t="shared" si="33"/>
        <v>0</v>
      </c>
      <c r="M77" s="53">
        <f t="shared" si="33"/>
        <v>0</v>
      </c>
      <c r="N77" s="53">
        <f t="shared" si="33"/>
        <v>0</v>
      </c>
      <c r="O77" s="53">
        <f t="shared" si="33"/>
        <v>0</v>
      </c>
      <c r="P77" s="53">
        <f t="shared" si="33"/>
        <v>0</v>
      </c>
      <c r="Q77" s="53">
        <f t="shared" si="33"/>
        <v>67.010000000000005</v>
      </c>
      <c r="R77" s="87"/>
    </row>
    <row r="78" spans="1:18">
      <c r="A78" s="50"/>
      <c r="B78" s="50"/>
      <c r="C78" s="50">
        <v>2130505</v>
      </c>
      <c r="D78" s="50" t="s">
        <v>174</v>
      </c>
      <c r="E78" s="78">
        <f t="shared" si="26"/>
        <v>33.380000000000003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3">
        <v>33.380000000000003</v>
      </c>
      <c r="R78" s="87"/>
    </row>
    <row r="79" spans="1:18">
      <c r="A79" s="50"/>
      <c r="B79" s="50"/>
      <c r="C79" s="50">
        <v>2130599</v>
      </c>
      <c r="D79" s="50" t="s">
        <v>175</v>
      </c>
      <c r="E79" s="78">
        <f t="shared" si="26"/>
        <v>33.630000000000003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3">
        <v>33.630000000000003</v>
      </c>
      <c r="R79" s="87"/>
    </row>
    <row r="80" spans="1:18">
      <c r="A80" s="50"/>
      <c r="B80" s="50" t="s">
        <v>176</v>
      </c>
      <c r="C80" s="50"/>
      <c r="D80" s="51" t="s">
        <v>177</v>
      </c>
      <c r="E80" s="78">
        <f t="shared" si="26"/>
        <v>129.36000000000001</v>
      </c>
      <c r="F80" s="53">
        <f t="shared" ref="F80:Q80" si="34">F81</f>
        <v>129.36000000000001</v>
      </c>
      <c r="G80" s="53">
        <f t="shared" si="34"/>
        <v>0</v>
      </c>
      <c r="H80" s="53">
        <f t="shared" si="34"/>
        <v>0</v>
      </c>
      <c r="I80" s="53">
        <f t="shared" si="34"/>
        <v>0</v>
      </c>
      <c r="J80" s="53">
        <f t="shared" si="34"/>
        <v>0</v>
      </c>
      <c r="K80" s="53">
        <f t="shared" si="34"/>
        <v>0</v>
      </c>
      <c r="L80" s="53">
        <f t="shared" si="34"/>
        <v>0</v>
      </c>
      <c r="M80" s="53">
        <f t="shared" si="34"/>
        <v>0</v>
      </c>
      <c r="N80" s="53">
        <f t="shared" si="34"/>
        <v>0</v>
      </c>
      <c r="O80" s="53">
        <f t="shared" si="34"/>
        <v>0</v>
      </c>
      <c r="P80" s="53">
        <f t="shared" si="34"/>
        <v>0</v>
      </c>
      <c r="Q80" s="53">
        <f t="shared" si="34"/>
        <v>0</v>
      </c>
      <c r="R80" s="87"/>
    </row>
    <row r="81" spans="1:18" s="25" customFormat="1">
      <c r="A81" s="50"/>
      <c r="B81" s="50"/>
      <c r="C81" s="50" t="s">
        <v>178</v>
      </c>
      <c r="D81" s="51" t="s">
        <v>179</v>
      </c>
      <c r="E81" s="78">
        <f t="shared" si="26"/>
        <v>129.36000000000001</v>
      </c>
      <c r="F81" s="54">
        <v>129.36000000000001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3">
        <v>0</v>
      </c>
      <c r="R81" s="86"/>
    </row>
    <row r="82" spans="1:18">
      <c r="A82" s="55">
        <v>214</v>
      </c>
      <c r="B82" s="55"/>
      <c r="C82" s="55"/>
      <c r="D82" s="56" t="s">
        <v>180</v>
      </c>
      <c r="E82" s="78">
        <f t="shared" si="26"/>
        <v>37.409999999999997</v>
      </c>
      <c r="F82" s="57">
        <f t="shared" ref="F82:Q82" si="35">F83</f>
        <v>0</v>
      </c>
      <c r="G82" s="57">
        <f t="shared" si="35"/>
        <v>0</v>
      </c>
      <c r="H82" s="57">
        <f t="shared" si="35"/>
        <v>0</v>
      </c>
      <c r="I82" s="57">
        <f t="shared" si="35"/>
        <v>0</v>
      </c>
      <c r="J82" s="57">
        <f t="shared" si="35"/>
        <v>0</v>
      </c>
      <c r="K82" s="57">
        <f t="shared" si="35"/>
        <v>0</v>
      </c>
      <c r="L82" s="57">
        <f t="shared" si="35"/>
        <v>0</v>
      </c>
      <c r="M82" s="57">
        <f t="shared" si="35"/>
        <v>0</v>
      </c>
      <c r="N82" s="57">
        <f t="shared" si="35"/>
        <v>0</v>
      </c>
      <c r="O82" s="57">
        <f t="shared" si="35"/>
        <v>0</v>
      </c>
      <c r="P82" s="57">
        <f t="shared" si="35"/>
        <v>0</v>
      </c>
      <c r="Q82" s="57">
        <f t="shared" si="35"/>
        <v>37.409999999999997</v>
      </c>
      <c r="R82" s="87"/>
    </row>
    <row r="83" spans="1:18">
      <c r="A83" s="50"/>
      <c r="B83" s="50">
        <v>21401</v>
      </c>
      <c r="C83" s="50"/>
      <c r="D83" s="51" t="s">
        <v>181</v>
      </c>
      <c r="E83" s="78">
        <f t="shared" si="26"/>
        <v>37.409999999999997</v>
      </c>
      <c r="F83" s="53">
        <f t="shared" ref="F83:Q83" si="36">F84+F85</f>
        <v>0</v>
      </c>
      <c r="G83" s="53">
        <f t="shared" si="36"/>
        <v>0</v>
      </c>
      <c r="H83" s="53">
        <f t="shared" si="36"/>
        <v>0</v>
      </c>
      <c r="I83" s="53">
        <f t="shared" si="36"/>
        <v>0</v>
      </c>
      <c r="J83" s="53">
        <f t="shared" si="36"/>
        <v>0</v>
      </c>
      <c r="K83" s="53">
        <f t="shared" si="36"/>
        <v>0</v>
      </c>
      <c r="L83" s="53">
        <f t="shared" si="36"/>
        <v>0</v>
      </c>
      <c r="M83" s="53">
        <f t="shared" si="36"/>
        <v>0</v>
      </c>
      <c r="N83" s="53">
        <f t="shared" si="36"/>
        <v>0</v>
      </c>
      <c r="O83" s="53">
        <f t="shared" si="36"/>
        <v>0</v>
      </c>
      <c r="P83" s="53">
        <f t="shared" si="36"/>
        <v>0</v>
      </c>
      <c r="Q83" s="53">
        <f t="shared" si="36"/>
        <v>37.409999999999997</v>
      </c>
      <c r="R83" s="87"/>
    </row>
    <row r="84" spans="1:18">
      <c r="A84" s="50"/>
      <c r="B84" s="50"/>
      <c r="C84" s="50">
        <v>2140106</v>
      </c>
      <c r="D84" s="51" t="s">
        <v>182</v>
      </c>
      <c r="E84" s="78">
        <f t="shared" si="26"/>
        <v>21.28</v>
      </c>
      <c r="F84" s="63">
        <v>0</v>
      </c>
      <c r="G84" s="63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3">
        <v>21.28</v>
      </c>
      <c r="R84" s="88"/>
    </row>
    <row r="85" spans="1:18">
      <c r="A85" s="50"/>
      <c r="B85" s="50"/>
      <c r="C85" s="50">
        <v>2140199</v>
      </c>
      <c r="D85" s="51" t="s">
        <v>183</v>
      </c>
      <c r="E85" s="78">
        <f t="shared" si="26"/>
        <v>16.13</v>
      </c>
      <c r="F85" s="63">
        <v>0</v>
      </c>
      <c r="G85" s="63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3">
        <v>16.13</v>
      </c>
      <c r="R85" s="88"/>
    </row>
    <row r="86" spans="1:18">
      <c r="A86" s="55" t="s">
        <v>184</v>
      </c>
      <c r="B86" s="55"/>
      <c r="C86" s="55"/>
      <c r="D86" s="56" t="s">
        <v>185</v>
      </c>
      <c r="E86" s="78">
        <f t="shared" si="26"/>
        <v>334.98</v>
      </c>
      <c r="F86" s="57">
        <f t="shared" ref="F86:Q86" si="37">F87+F89</f>
        <v>167.92000000000002</v>
      </c>
      <c r="G86" s="57">
        <f t="shared" si="37"/>
        <v>0</v>
      </c>
      <c r="H86" s="57">
        <f t="shared" si="37"/>
        <v>0</v>
      </c>
      <c r="I86" s="57">
        <f t="shared" si="37"/>
        <v>0</v>
      </c>
      <c r="J86" s="57">
        <f t="shared" si="37"/>
        <v>0</v>
      </c>
      <c r="K86" s="57">
        <f t="shared" si="37"/>
        <v>0</v>
      </c>
      <c r="L86" s="57">
        <f t="shared" si="37"/>
        <v>0</v>
      </c>
      <c r="M86" s="57">
        <f t="shared" si="37"/>
        <v>0</v>
      </c>
      <c r="N86" s="57">
        <f t="shared" si="37"/>
        <v>0</v>
      </c>
      <c r="O86" s="57">
        <f t="shared" si="37"/>
        <v>0</v>
      </c>
      <c r="P86" s="57">
        <f t="shared" si="37"/>
        <v>0</v>
      </c>
      <c r="Q86" s="57">
        <f t="shared" si="37"/>
        <v>167.06</v>
      </c>
      <c r="R86" s="88"/>
    </row>
    <row r="87" spans="1:18">
      <c r="A87" s="50"/>
      <c r="B87" s="50">
        <v>22101</v>
      </c>
      <c r="C87" s="50"/>
      <c r="D87" s="51" t="s">
        <v>186</v>
      </c>
      <c r="E87" s="78">
        <f t="shared" si="26"/>
        <v>167.06</v>
      </c>
      <c r="F87" s="53">
        <f t="shared" ref="F87:Q87" si="38">F88</f>
        <v>0</v>
      </c>
      <c r="G87" s="53">
        <f t="shared" si="38"/>
        <v>0</v>
      </c>
      <c r="H87" s="53">
        <f t="shared" si="38"/>
        <v>0</v>
      </c>
      <c r="I87" s="53">
        <f t="shared" si="38"/>
        <v>0</v>
      </c>
      <c r="J87" s="53">
        <f t="shared" si="38"/>
        <v>0</v>
      </c>
      <c r="K87" s="53">
        <f t="shared" si="38"/>
        <v>0</v>
      </c>
      <c r="L87" s="53">
        <f t="shared" si="38"/>
        <v>0</v>
      </c>
      <c r="M87" s="53">
        <f t="shared" si="38"/>
        <v>0</v>
      </c>
      <c r="N87" s="53">
        <f t="shared" si="38"/>
        <v>0</v>
      </c>
      <c r="O87" s="53">
        <f t="shared" si="38"/>
        <v>0</v>
      </c>
      <c r="P87" s="53">
        <f t="shared" si="38"/>
        <v>0</v>
      </c>
      <c r="Q87" s="53">
        <f t="shared" si="38"/>
        <v>167.06</v>
      </c>
      <c r="R87" s="88"/>
    </row>
    <row r="88" spans="1:18">
      <c r="A88" s="50"/>
      <c r="B88" s="50"/>
      <c r="C88" s="50">
        <v>2210103</v>
      </c>
      <c r="D88" s="51" t="s">
        <v>187</v>
      </c>
      <c r="E88" s="78">
        <f t="shared" si="26"/>
        <v>167.06</v>
      </c>
      <c r="F88" s="63">
        <v>0</v>
      </c>
      <c r="G88" s="63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3">
        <v>167.06</v>
      </c>
      <c r="R88" s="88"/>
    </row>
    <row r="89" spans="1:18">
      <c r="A89" s="50"/>
      <c r="B89" s="50" t="s">
        <v>188</v>
      </c>
      <c r="C89" s="50"/>
      <c r="D89" s="51" t="s">
        <v>189</v>
      </c>
      <c r="E89" s="78">
        <f t="shared" si="26"/>
        <v>167.92000000000002</v>
      </c>
      <c r="F89" s="53">
        <f t="shared" ref="F89:Q89" si="39">F90+F91</f>
        <v>167.92000000000002</v>
      </c>
      <c r="G89" s="53">
        <f t="shared" si="39"/>
        <v>0</v>
      </c>
      <c r="H89" s="53">
        <f t="shared" si="39"/>
        <v>0</v>
      </c>
      <c r="I89" s="53">
        <f t="shared" si="39"/>
        <v>0</v>
      </c>
      <c r="J89" s="53">
        <f t="shared" si="39"/>
        <v>0</v>
      </c>
      <c r="K89" s="53">
        <f t="shared" si="39"/>
        <v>0</v>
      </c>
      <c r="L89" s="53">
        <f t="shared" si="39"/>
        <v>0</v>
      </c>
      <c r="M89" s="53">
        <f t="shared" si="39"/>
        <v>0</v>
      </c>
      <c r="N89" s="53">
        <f t="shared" si="39"/>
        <v>0</v>
      </c>
      <c r="O89" s="53">
        <f t="shared" si="39"/>
        <v>0</v>
      </c>
      <c r="P89" s="53">
        <f t="shared" si="39"/>
        <v>0</v>
      </c>
      <c r="Q89" s="53">
        <f t="shared" si="39"/>
        <v>0</v>
      </c>
      <c r="R89" s="88"/>
    </row>
    <row r="90" spans="1:18">
      <c r="A90" s="50"/>
      <c r="B90" s="50"/>
      <c r="C90" s="50" t="s">
        <v>190</v>
      </c>
      <c r="D90" s="51" t="s">
        <v>191</v>
      </c>
      <c r="E90" s="78">
        <f t="shared" si="26"/>
        <v>75.760000000000005</v>
      </c>
      <c r="F90" s="64">
        <v>75.760000000000005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3">
        <v>0</v>
      </c>
      <c r="R90" s="88"/>
    </row>
    <row r="91" spans="1:18">
      <c r="A91" s="50"/>
      <c r="B91" s="50"/>
      <c r="C91" s="50">
        <v>2210203</v>
      </c>
      <c r="D91" s="51" t="s">
        <v>192</v>
      </c>
      <c r="E91" s="78">
        <f t="shared" si="26"/>
        <v>92.16</v>
      </c>
      <c r="F91" s="64">
        <v>92.16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3">
        <v>0</v>
      </c>
      <c r="R91" s="88"/>
    </row>
    <row r="92" spans="1:18">
      <c r="A92" s="55" t="s">
        <v>193</v>
      </c>
      <c r="B92" s="55"/>
      <c r="C92" s="55"/>
      <c r="D92" s="56" t="s">
        <v>194</v>
      </c>
      <c r="E92" s="78">
        <f t="shared" si="26"/>
        <v>16.28</v>
      </c>
      <c r="F92" s="57">
        <f t="shared" ref="F92:P93" si="40">F93</f>
        <v>0</v>
      </c>
      <c r="G92" s="57">
        <f t="shared" si="40"/>
        <v>10</v>
      </c>
      <c r="H92" s="57">
        <f t="shared" si="40"/>
        <v>0</v>
      </c>
      <c r="I92" s="57">
        <f t="shared" si="40"/>
        <v>0</v>
      </c>
      <c r="J92" s="57">
        <f t="shared" si="40"/>
        <v>0</v>
      </c>
      <c r="K92" s="57">
        <f t="shared" si="40"/>
        <v>0</v>
      </c>
      <c r="L92" s="57">
        <f t="shared" si="40"/>
        <v>0</v>
      </c>
      <c r="M92" s="57">
        <f t="shared" si="40"/>
        <v>0</v>
      </c>
      <c r="N92" s="57">
        <f t="shared" si="40"/>
        <v>0</v>
      </c>
      <c r="O92" s="57">
        <f t="shared" si="40"/>
        <v>0</v>
      </c>
      <c r="P92" s="57">
        <f t="shared" si="40"/>
        <v>0</v>
      </c>
      <c r="Q92" s="57">
        <f t="shared" ref="Q92:Q93" si="41">Q93</f>
        <v>6.28</v>
      </c>
      <c r="R92" s="88"/>
    </row>
    <row r="93" spans="1:18">
      <c r="A93" s="50"/>
      <c r="B93" s="50" t="s">
        <v>195</v>
      </c>
      <c r="C93" s="50"/>
      <c r="D93" s="51" t="s">
        <v>196</v>
      </c>
      <c r="E93" s="78">
        <f t="shared" si="26"/>
        <v>16.28</v>
      </c>
      <c r="F93" s="53">
        <f t="shared" si="40"/>
        <v>0</v>
      </c>
      <c r="G93" s="53">
        <f t="shared" si="40"/>
        <v>10</v>
      </c>
      <c r="H93" s="53">
        <f t="shared" si="40"/>
        <v>0</v>
      </c>
      <c r="I93" s="53">
        <f t="shared" si="40"/>
        <v>0</v>
      </c>
      <c r="J93" s="53">
        <f t="shared" si="40"/>
        <v>0</v>
      </c>
      <c r="K93" s="53">
        <f t="shared" si="40"/>
        <v>0</v>
      </c>
      <c r="L93" s="53">
        <f t="shared" si="40"/>
        <v>0</v>
      </c>
      <c r="M93" s="53">
        <f t="shared" si="40"/>
        <v>0</v>
      </c>
      <c r="N93" s="53">
        <f t="shared" si="40"/>
        <v>0</v>
      </c>
      <c r="O93" s="53">
        <f t="shared" si="40"/>
        <v>0</v>
      </c>
      <c r="P93" s="53">
        <f t="shared" si="40"/>
        <v>0</v>
      </c>
      <c r="Q93" s="53">
        <f t="shared" si="41"/>
        <v>6.28</v>
      </c>
      <c r="R93" s="88"/>
    </row>
    <row r="94" spans="1:18">
      <c r="A94" s="50"/>
      <c r="B94" s="50"/>
      <c r="C94" s="50" t="s">
        <v>197</v>
      </c>
      <c r="D94" s="51" t="s">
        <v>198</v>
      </c>
      <c r="E94" s="78">
        <f t="shared" si="26"/>
        <v>16.28</v>
      </c>
      <c r="F94" s="54">
        <v>0</v>
      </c>
      <c r="G94" s="54">
        <v>10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3">
        <v>6.28</v>
      </c>
      <c r="R94" s="88"/>
    </row>
    <row r="95" spans="1:18">
      <c r="A95" s="65"/>
      <c r="B95" s="65"/>
      <c r="C95" s="65"/>
      <c r="D95" s="7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88"/>
    </row>
  </sheetData>
  <mergeCells count="13">
    <mergeCell ref="A13:A17"/>
    <mergeCell ref="B14:B17"/>
    <mergeCell ref="D4:D5"/>
    <mergeCell ref="E4:E5"/>
    <mergeCell ref="R4:R5"/>
    <mergeCell ref="A2:R2"/>
    <mergeCell ref="A4:C4"/>
    <mergeCell ref="F4:G4"/>
    <mergeCell ref="H4:I4"/>
    <mergeCell ref="J4:K4"/>
    <mergeCell ref="L4:M4"/>
    <mergeCell ref="N4:O4"/>
    <mergeCell ref="P4:Q4"/>
  </mergeCells>
  <phoneticPr fontId="22" type="noConversion"/>
  <printOptions horizontalCentered="1"/>
  <pageMargins left="0.74803149606299213" right="0.74803149606299213" top="1.299212598425197" bottom="0.39370078740157483" header="0.51181102362204722" footer="0.39370078740157483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1"/>
  <sheetViews>
    <sheetView workbookViewId="0">
      <selection activeCell="E45" sqref="E45"/>
    </sheetView>
  </sheetViews>
  <sheetFormatPr defaultColWidth="10" defaultRowHeight="14.4"/>
  <cols>
    <col min="1" max="1" width="26.33203125" customWidth="1"/>
    <col min="2" max="2" width="16" customWidth="1"/>
    <col min="3" max="3" width="31.33203125" customWidth="1"/>
    <col min="4" max="4" width="13.33203125" customWidth="1"/>
    <col min="5" max="5" width="11" customWidth="1"/>
  </cols>
  <sheetData>
    <row r="1" spans="1:5">
      <c r="A1" t="s">
        <v>208</v>
      </c>
    </row>
    <row r="2" spans="1:5" ht="21" customHeight="1">
      <c r="A2" s="117" t="s">
        <v>209</v>
      </c>
      <c r="B2" s="117"/>
      <c r="C2" s="117"/>
      <c r="D2" s="117"/>
      <c r="E2" s="117"/>
    </row>
    <row r="3" spans="1:5" ht="15.6" customHeight="1">
      <c r="D3" s="66"/>
      <c r="E3" s="67" t="s">
        <v>8</v>
      </c>
    </row>
    <row r="4" spans="1:5" ht="12" customHeight="1">
      <c r="A4" s="127" t="s">
        <v>210</v>
      </c>
      <c r="B4" s="128"/>
      <c r="C4" s="120" t="s">
        <v>211</v>
      </c>
      <c r="D4" s="120"/>
      <c r="E4" s="131" t="s">
        <v>68</v>
      </c>
    </row>
    <row r="5" spans="1:5" ht="12" customHeight="1">
      <c r="A5" s="68" t="s">
        <v>212</v>
      </c>
      <c r="B5" s="68" t="s">
        <v>12</v>
      </c>
      <c r="C5" s="69" t="s">
        <v>212</v>
      </c>
      <c r="D5" s="69" t="s">
        <v>12</v>
      </c>
      <c r="E5" s="132"/>
    </row>
    <row r="6" spans="1:5" ht="12" customHeight="1">
      <c r="A6" s="70" t="s">
        <v>213</v>
      </c>
      <c r="B6" s="71">
        <f>SUM(B7:B9)</f>
        <v>1347.23</v>
      </c>
      <c r="C6" s="23" t="s">
        <v>14</v>
      </c>
      <c r="D6" s="72">
        <v>517.66999999999996</v>
      </c>
      <c r="E6" s="73"/>
    </row>
    <row r="7" spans="1:5" ht="12" customHeight="1">
      <c r="A7" s="70" t="s">
        <v>214</v>
      </c>
      <c r="B7" s="72">
        <v>1347.23</v>
      </c>
      <c r="C7" s="23" t="s">
        <v>16</v>
      </c>
      <c r="D7" s="72">
        <v>0</v>
      </c>
      <c r="E7" s="73"/>
    </row>
    <row r="8" spans="1:5" ht="12" customHeight="1">
      <c r="A8" s="70" t="s">
        <v>215</v>
      </c>
      <c r="B8" s="73">
        <v>0</v>
      </c>
      <c r="C8" s="23" t="s">
        <v>18</v>
      </c>
      <c r="D8" s="72">
        <v>10.11</v>
      </c>
      <c r="E8" s="73"/>
    </row>
    <row r="9" spans="1:5" ht="12" customHeight="1">
      <c r="A9" s="70" t="s">
        <v>216</v>
      </c>
      <c r="B9" s="73">
        <v>0</v>
      </c>
      <c r="C9" s="23" t="s">
        <v>20</v>
      </c>
      <c r="D9" s="72">
        <v>33.79</v>
      </c>
      <c r="E9" s="73"/>
    </row>
    <row r="10" spans="1:5" ht="12" customHeight="1">
      <c r="A10" s="70"/>
      <c r="B10" s="70"/>
      <c r="C10" s="23" t="s">
        <v>22</v>
      </c>
      <c r="D10" s="72">
        <v>0</v>
      </c>
      <c r="E10" s="73"/>
    </row>
    <row r="11" spans="1:5" ht="12" customHeight="1">
      <c r="A11" s="70"/>
      <c r="B11" s="70"/>
      <c r="C11" s="23" t="s">
        <v>24</v>
      </c>
      <c r="D11" s="72">
        <v>0</v>
      </c>
      <c r="E11" s="73"/>
    </row>
    <row r="12" spans="1:5" ht="12" customHeight="1">
      <c r="A12" s="70"/>
      <c r="B12" s="70"/>
      <c r="C12" s="23" t="s">
        <v>26</v>
      </c>
      <c r="D12" s="72">
        <v>0.8</v>
      </c>
      <c r="E12" s="73"/>
    </row>
    <row r="13" spans="1:5" ht="12" customHeight="1">
      <c r="A13" s="70"/>
      <c r="B13" s="70"/>
      <c r="C13" s="23" t="s">
        <v>28</v>
      </c>
      <c r="D13" s="72">
        <v>86.66</v>
      </c>
      <c r="E13" s="73"/>
    </row>
    <row r="14" spans="1:5" ht="12" customHeight="1">
      <c r="A14" s="70"/>
      <c r="B14" s="70"/>
      <c r="C14" s="23" t="s">
        <v>30</v>
      </c>
      <c r="D14" s="72">
        <v>55.9</v>
      </c>
      <c r="E14" s="73"/>
    </row>
    <row r="15" spans="1:5" ht="12" customHeight="1">
      <c r="A15" s="70"/>
      <c r="B15" s="70"/>
      <c r="C15" s="23" t="s">
        <v>31</v>
      </c>
      <c r="D15" s="72">
        <v>10</v>
      </c>
      <c r="E15" s="73"/>
    </row>
    <row r="16" spans="1:5" ht="12" customHeight="1">
      <c r="A16" s="70"/>
      <c r="B16" s="70"/>
      <c r="C16" s="23" t="s">
        <v>32</v>
      </c>
      <c r="D16" s="72">
        <v>75.44</v>
      </c>
      <c r="E16" s="73"/>
    </row>
    <row r="17" spans="1:5" ht="12" customHeight="1">
      <c r="A17" s="70"/>
      <c r="B17" s="70"/>
      <c r="C17" s="23" t="s">
        <v>33</v>
      </c>
      <c r="D17" s="72">
        <v>399.1</v>
      </c>
      <c r="E17" s="73"/>
    </row>
    <row r="18" spans="1:5" ht="12" customHeight="1">
      <c r="A18" s="70"/>
      <c r="B18" s="70"/>
      <c r="C18" s="23" t="s">
        <v>34</v>
      </c>
      <c r="D18" s="72">
        <v>0</v>
      </c>
      <c r="E18" s="73"/>
    </row>
    <row r="19" spans="1:5" ht="12" customHeight="1">
      <c r="A19" s="70"/>
      <c r="B19" s="70"/>
      <c r="C19" s="23" t="s">
        <v>35</v>
      </c>
      <c r="D19" s="72">
        <v>0</v>
      </c>
      <c r="E19" s="73"/>
    </row>
    <row r="20" spans="1:5" ht="12" customHeight="1">
      <c r="A20" s="70"/>
      <c r="B20" s="70"/>
      <c r="C20" s="23" t="s">
        <v>36</v>
      </c>
      <c r="D20" s="72">
        <v>0</v>
      </c>
      <c r="E20" s="73"/>
    </row>
    <row r="21" spans="1:5" ht="12" customHeight="1">
      <c r="A21" s="70"/>
      <c r="B21" s="70"/>
      <c r="C21" s="23" t="s">
        <v>37</v>
      </c>
      <c r="D21" s="72">
        <v>0</v>
      </c>
      <c r="E21" s="73"/>
    </row>
    <row r="22" spans="1:5" ht="12" customHeight="1">
      <c r="A22" s="70"/>
      <c r="B22" s="70"/>
      <c r="C22" s="23" t="s">
        <v>38</v>
      </c>
      <c r="D22" s="72">
        <v>0</v>
      </c>
      <c r="E22" s="73"/>
    </row>
    <row r="23" spans="1:5" ht="12" customHeight="1">
      <c r="A23" s="70"/>
      <c r="B23" s="70"/>
      <c r="C23" s="23" t="s">
        <v>39</v>
      </c>
      <c r="D23" s="72">
        <v>0</v>
      </c>
      <c r="E23" s="73"/>
    </row>
    <row r="24" spans="1:5" ht="12" customHeight="1">
      <c r="A24" s="70"/>
      <c r="B24" s="70"/>
      <c r="C24" s="23" t="s">
        <v>40</v>
      </c>
      <c r="D24" s="72">
        <v>167.92</v>
      </c>
      <c r="E24" s="73"/>
    </row>
    <row r="25" spans="1:5" ht="12" customHeight="1">
      <c r="A25" s="70"/>
      <c r="B25" s="70"/>
      <c r="C25" s="23" t="s">
        <v>41</v>
      </c>
      <c r="D25" s="72">
        <v>0</v>
      </c>
      <c r="E25" s="73"/>
    </row>
    <row r="26" spans="1:5" ht="12" customHeight="1">
      <c r="A26" s="70"/>
      <c r="B26" s="70"/>
      <c r="C26" s="23" t="s">
        <v>42</v>
      </c>
      <c r="D26" s="72">
        <v>0</v>
      </c>
      <c r="E26" s="73"/>
    </row>
    <row r="27" spans="1:5" ht="12" customHeight="1">
      <c r="A27" s="70"/>
      <c r="B27" s="70"/>
      <c r="C27" s="23" t="s">
        <v>43</v>
      </c>
      <c r="D27" s="72">
        <v>16.28</v>
      </c>
      <c r="E27" s="73"/>
    </row>
    <row r="28" spans="1:5" ht="12" customHeight="1">
      <c r="A28" s="70"/>
      <c r="B28" s="70"/>
      <c r="C28" s="23" t="s">
        <v>44</v>
      </c>
      <c r="D28" s="72">
        <v>0</v>
      </c>
      <c r="E28" s="73"/>
    </row>
    <row r="29" spans="1:5" ht="12" customHeight="1">
      <c r="A29" s="70"/>
      <c r="B29" s="70"/>
      <c r="C29" s="23" t="s">
        <v>45</v>
      </c>
      <c r="D29" s="72">
        <v>0</v>
      </c>
      <c r="E29" s="73"/>
    </row>
    <row r="30" spans="1:5" ht="12" customHeight="1">
      <c r="A30" s="70"/>
      <c r="B30" s="70"/>
      <c r="C30" s="23" t="s">
        <v>46</v>
      </c>
      <c r="D30" s="72">
        <v>0</v>
      </c>
      <c r="E30" s="73"/>
    </row>
    <row r="31" spans="1:5" ht="12" customHeight="1">
      <c r="A31" s="70"/>
      <c r="B31" s="70"/>
      <c r="C31" s="23" t="s">
        <v>47</v>
      </c>
      <c r="D31" s="72">
        <v>0</v>
      </c>
      <c r="E31" s="73"/>
    </row>
    <row r="32" spans="1:5" ht="12" customHeight="1">
      <c r="A32" s="70"/>
      <c r="B32" s="70"/>
      <c r="C32" s="23" t="s">
        <v>48</v>
      </c>
      <c r="D32" s="72">
        <v>0</v>
      </c>
      <c r="E32" s="73"/>
    </row>
    <row r="33" spans="1:5" ht="12" customHeight="1">
      <c r="A33" s="70"/>
      <c r="B33" s="70"/>
      <c r="C33" s="23" t="s">
        <v>49</v>
      </c>
      <c r="D33" s="72">
        <v>0</v>
      </c>
      <c r="E33" s="73"/>
    </row>
    <row r="34" spans="1:5" ht="9.6" customHeight="1">
      <c r="A34" s="70"/>
      <c r="B34" s="70"/>
      <c r="C34" s="23"/>
      <c r="D34" s="72"/>
      <c r="E34" s="73"/>
    </row>
    <row r="35" spans="1:5" ht="12" customHeight="1">
      <c r="A35" s="70" t="s">
        <v>217</v>
      </c>
      <c r="B35" s="71">
        <f>B36+B37+B38</f>
        <v>26.44</v>
      </c>
      <c r="C35" s="23"/>
      <c r="D35" s="72"/>
      <c r="E35" s="73"/>
    </row>
    <row r="36" spans="1:5" ht="12" customHeight="1">
      <c r="A36" s="70" t="s">
        <v>218</v>
      </c>
      <c r="B36" s="72">
        <v>26.44</v>
      </c>
      <c r="C36" s="70"/>
      <c r="D36" s="70"/>
      <c r="E36" s="70"/>
    </row>
    <row r="37" spans="1:5" ht="12" customHeight="1">
      <c r="A37" s="70" t="s">
        <v>219</v>
      </c>
      <c r="B37" s="72">
        <v>0</v>
      </c>
      <c r="C37" s="68" t="s">
        <v>220</v>
      </c>
      <c r="D37" s="71">
        <f>SUM(D6:D35)</f>
        <v>1373.67</v>
      </c>
      <c r="E37" s="72"/>
    </row>
    <row r="38" spans="1:5" ht="12" customHeight="1">
      <c r="A38" s="70" t="s">
        <v>221</v>
      </c>
      <c r="B38" s="72">
        <v>0</v>
      </c>
      <c r="C38" s="68" t="s">
        <v>53</v>
      </c>
      <c r="D38" s="74">
        <v>0</v>
      </c>
      <c r="E38" s="74"/>
    </row>
    <row r="39" spans="1:5" ht="9" customHeight="1">
      <c r="A39" s="75"/>
      <c r="B39" s="76"/>
      <c r="C39" s="77"/>
      <c r="D39" s="77"/>
      <c r="E39" s="77"/>
    </row>
    <row r="40" spans="1:5" s="25" customFormat="1" ht="12" customHeight="1">
      <c r="A40" s="28" t="s">
        <v>222</v>
      </c>
      <c r="B40" s="78">
        <f>B6+B35</f>
        <v>1373.67</v>
      </c>
      <c r="C40" s="28" t="s">
        <v>223</v>
      </c>
      <c r="D40" s="79">
        <f>D37</f>
        <v>1373.67</v>
      </c>
      <c r="E40" s="52"/>
    </row>
    <row r="41" spans="1:5" ht="12" customHeight="1">
      <c r="A41" s="129" t="s">
        <v>224</v>
      </c>
      <c r="B41" s="130"/>
      <c r="C41" s="130"/>
      <c r="D41" s="130"/>
      <c r="E41" s="130"/>
    </row>
  </sheetData>
  <mergeCells count="5">
    <mergeCell ref="A2:E2"/>
    <mergeCell ref="A4:B4"/>
    <mergeCell ref="C4:D4"/>
    <mergeCell ref="A41:E41"/>
    <mergeCell ref="E4:E5"/>
  </mergeCells>
  <phoneticPr fontId="22" type="noConversion"/>
  <printOptions horizontalCentered="1"/>
  <pageMargins left="0.74803149606299213" right="0.74803149606299213" top="1.1811023622047245" bottom="0.39370078740157483" header="0.51181102362204722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0"/>
  <sheetViews>
    <sheetView workbookViewId="0">
      <selection activeCell="J12" sqref="J12"/>
    </sheetView>
  </sheetViews>
  <sheetFormatPr defaultColWidth="10" defaultRowHeight="14.4"/>
  <cols>
    <col min="1" max="1" width="6.109375" customWidth="1"/>
    <col min="2" max="3" width="7.6640625" customWidth="1"/>
    <col min="4" max="4" width="34.6640625" customWidth="1"/>
    <col min="5" max="6" width="11.109375" customWidth="1"/>
    <col min="7" max="7" width="9.5546875" customWidth="1"/>
    <col min="8" max="8" width="12.77734375" customWidth="1"/>
    <col min="9" max="9" width="5.77734375" customWidth="1"/>
  </cols>
  <sheetData>
    <row r="1" spans="1:8">
      <c r="A1" t="s">
        <v>225</v>
      </c>
    </row>
    <row r="2" spans="1:8" ht="22.8" customHeight="1">
      <c r="A2" s="117" t="s">
        <v>226</v>
      </c>
      <c r="B2" s="117"/>
      <c r="C2" s="117"/>
      <c r="D2" s="117"/>
      <c r="E2" s="117"/>
      <c r="F2" s="117"/>
      <c r="G2" s="117"/>
      <c r="H2" s="117"/>
    </row>
    <row r="3" spans="1:8" ht="15.6" customHeight="1">
      <c r="H3" s="1" t="s">
        <v>8</v>
      </c>
    </row>
    <row r="4" spans="1:8" ht="13.95" customHeight="1">
      <c r="A4" s="120" t="s">
        <v>60</v>
      </c>
      <c r="B4" s="120"/>
      <c r="C4" s="120"/>
      <c r="D4" s="120" t="s">
        <v>61</v>
      </c>
      <c r="E4" s="120" t="s">
        <v>62</v>
      </c>
      <c r="F4" s="120" t="s">
        <v>206</v>
      </c>
      <c r="G4" s="120" t="s">
        <v>207</v>
      </c>
      <c r="H4" s="120" t="s">
        <v>68</v>
      </c>
    </row>
    <row r="5" spans="1:8" ht="13.95" customHeight="1">
      <c r="A5" s="120"/>
      <c r="B5" s="120"/>
      <c r="C5" s="120"/>
      <c r="D5" s="120"/>
      <c r="E5" s="120"/>
      <c r="F5" s="120"/>
      <c r="G5" s="120"/>
      <c r="H5" s="120"/>
    </row>
    <row r="6" spans="1:8" s="42" customFormat="1" ht="13.95" customHeight="1">
      <c r="A6" s="26" t="s">
        <v>69</v>
      </c>
      <c r="B6" s="26" t="s">
        <v>70</v>
      </c>
      <c r="C6" s="26" t="s">
        <v>71</v>
      </c>
      <c r="D6" s="28" t="s">
        <v>62</v>
      </c>
      <c r="E6" s="44">
        <f>F6+G6</f>
        <v>1347.23</v>
      </c>
      <c r="F6" s="45">
        <f>F7+F17+F20+F23+F26+F33+F37+F40+F46+F51+F57</f>
        <v>1259.8800000000001</v>
      </c>
      <c r="G6" s="45">
        <f>G7+G17+G20+G23+G26+G33+G37+G40+G46+G51+G57</f>
        <v>87.35</v>
      </c>
      <c r="H6" s="39"/>
    </row>
    <row r="7" spans="1:8" ht="13.95" customHeight="1">
      <c r="A7" s="46" t="s">
        <v>72</v>
      </c>
      <c r="B7" s="46"/>
      <c r="C7" s="46"/>
      <c r="D7" s="46" t="s">
        <v>73</v>
      </c>
      <c r="E7" s="44">
        <f t="shared" ref="E7:E39" si="0">F7+G7</f>
        <v>509.5</v>
      </c>
      <c r="F7" s="45">
        <f>F8+F13+F15</f>
        <v>467.4</v>
      </c>
      <c r="G7" s="45">
        <f>G8+G13+G15</f>
        <v>42.1</v>
      </c>
      <c r="H7" s="7"/>
    </row>
    <row r="8" spans="1:8" ht="13.95" customHeight="1">
      <c r="A8" s="121"/>
      <c r="B8" s="41" t="s">
        <v>79</v>
      </c>
      <c r="C8" s="41"/>
      <c r="D8" s="41" t="s">
        <v>80</v>
      </c>
      <c r="E8" s="44">
        <f t="shared" si="0"/>
        <v>411.55</v>
      </c>
      <c r="F8" s="47">
        <f t="shared" ref="F8:G8" si="1">SUM(F9:F12)</f>
        <v>373.55</v>
      </c>
      <c r="G8" s="47">
        <f t="shared" si="1"/>
        <v>38</v>
      </c>
      <c r="H8" s="7"/>
    </row>
    <row r="9" spans="1:8" ht="13.95" customHeight="1">
      <c r="A9" s="121"/>
      <c r="B9" s="121"/>
      <c r="C9" s="41" t="s">
        <v>81</v>
      </c>
      <c r="D9" s="48" t="s">
        <v>82</v>
      </c>
      <c r="E9" s="44">
        <f t="shared" si="0"/>
        <v>283.85000000000002</v>
      </c>
      <c r="F9" s="49">
        <v>283.85000000000002</v>
      </c>
      <c r="G9" s="49">
        <v>0</v>
      </c>
      <c r="H9" s="7"/>
    </row>
    <row r="10" spans="1:8" ht="13.95" customHeight="1">
      <c r="A10" s="121"/>
      <c r="B10" s="121"/>
      <c r="C10" s="41" t="s">
        <v>83</v>
      </c>
      <c r="D10" s="48" t="s">
        <v>75</v>
      </c>
      <c r="E10" s="44">
        <f t="shared" si="0"/>
        <v>28</v>
      </c>
      <c r="F10" s="49">
        <v>0</v>
      </c>
      <c r="G10" s="49">
        <v>28</v>
      </c>
      <c r="H10" s="7"/>
    </row>
    <row r="11" spans="1:8" ht="13.95" customHeight="1">
      <c r="A11" s="121"/>
      <c r="B11" s="121"/>
      <c r="C11" s="41" t="s">
        <v>84</v>
      </c>
      <c r="D11" s="48" t="s">
        <v>85</v>
      </c>
      <c r="E11" s="44">
        <f t="shared" si="0"/>
        <v>89.7</v>
      </c>
      <c r="F11" s="49">
        <v>89.7</v>
      </c>
      <c r="G11" s="49">
        <v>0</v>
      </c>
      <c r="H11" s="7"/>
    </row>
    <row r="12" spans="1:8" ht="13.95" customHeight="1">
      <c r="A12" s="121"/>
      <c r="B12" s="121"/>
      <c r="C12" s="41">
        <v>2010399</v>
      </c>
      <c r="D12" s="41" t="s">
        <v>86</v>
      </c>
      <c r="E12" s="44">
        <f t="shared" si="0"/>
        <v>10</v>
      </c>
      <c r="F12" s="49">
        <v>0</v>
      </c>
      <c r="G12" s="49">
        <v>10</v>
      </c>
      <c r="H12" s="7"/>
    </row>
    <row r="13" spans="1:8" s="25" customFormat="1" ht="13.95" customHeight="1">
      <c r="A13" s="50"/>
      <c r="B13" s="50" t="s">
        <v>92</v>
      </c>
      <c r="C13" s="50"/>
      <c r="D13" s="51" t="s">
        <v>93</v>
      </c>
      <c r="E13" s="44">
        <f t="shared" si="0"/>
        <v>4.0999999999999996</v>
      </c>
      <c r="F13" s="47">
        <f t="shared" ref="F13:G13" si="2">F14</f>
        <v>0</v>
      </c>
      <c r="G13" s="47">
        <f t="shared" si="2"/>
        <v>4.0999999999999996</v>
      </c>
      <c r="H13" s="52"/>
    </row>
    <row r="14" spans="1:8" ht="13.95" customHeight="1">
      <c r="A14" s="50"/>
      <c r="B14" s="50"/>
      <c r="C14" s="50" t="s">
        <v>94</v>
      </c>
      <c r="D14" s="51" t="s">
        <v>95</v>
      </c>
      <c r="E14" s="44">
        <f t="shared" si="0"/>
        <v>4.0999999999999996</v>
      </c>
      <c r="F14" s="49">
        <v>0</v>
      </c>
      <c r="G14" s="49">
        <v>4.0999999999999996</v>
      </c>
      <c r="H14" s="7"/>
    </row>
    <row r="15" spans="1:8" ht="13.95" customHeight="1">
      <c r="A15" s="50"/>
      <c r="B15" s="50" t="s">
        <v>98</v>
      </c>
      <c r="C15" s="50"/>
      <c r="D15" s="51" t="s">
        <v>99</v>
      </c>
      <c r="E15" s="44">
        <f t="shared" si="0"/>
        <v>93.85</v>
      </c>
      <c r="F15" s="53">
        <f t="shared" ref="F15:G15" si="3">F16</f>
        <v>93.85</v>
      </c>
      <c r="G15" s="53">
        <f t="shared" si="3"/>
        <v>0</v>
      </c>
      <c r="H15" s="7"/>
    </row>
    <row r="16" spans="1:8" ht="13.95" customHeight="1">
      <c r="A16" s="50"/>
      <c r="B16" s="50"/>
      <c r="C16" s="50" t="s">
        <v>100</v>
      </c>
      <c r="D16" s="51" t="s">
        <v>82</v>
      </c>
      <c r="E16" s="44">
        <f t="shared" si="0"/>
        <v>93.85</v>
      </c>
      <c r="F16" s="54">
        <v>93.85</v>
      </c>
      <c r="G16" s="54">
        <v>0</v>
      </c>
      <c r="H16" s="7"/>
    </row>
    <row r="17" spans="1:8" ht="13.95" customHeight="1">
      <c r="A17" s="55" t="s">
        <v>101</v>
      </c>
      <c r="B17" s="55"/>
      <c r="C17" s="55"/>
      <c r="D17" s="56" t="s">
        <v>102</v>
      </c>
      <c r="E17" s="44">
        <f t="shared" si="0"/>
        <v>8.1999999999999993</v>
      </c>
      <c r="F17" s="57">
        <f t="shared" ref="F17:G18" si="4">F18</f>
        <v>0</v>
      </c>
      <c r="G17" s="57">
        <f t="shared" si="4"/>
        <v>8.1999999999999993</v>
      </c>
      <c r="H17" s="7"/>
    </row>
    <row r="18" spans="1:8" s="25" customFormat="1" ht="13.95" customHeight="1">
      <c r="A18" s="50"/>
      <c r="B18" s="50" t="s">
        <v>103</v>
      </c>
      <c r="C18" s="50"/>
      <c r="D18" s="51" t="s">
        <v>104</v>
      </c>
      <c r="E18" s="44">
        <f t="shared" si="0"/>
        <v>8.1999999999999993</v>
      </c>
      <c r="F18" s="53">
        <f t="shared" si="4"/>
        <v>0</v>
      </c>
      <c r="G18" s="53">
        <f t="shared" si="4"/>
        <v>8.1999999999999993</v>
      </c>
      <c r="H18" s="52"/>
    </row>
    <row r="19" spans="1:8" ht="13.95" customHeight="1">
      <c r="A19" s="50"/>
      <c r="B19" s="50"/>
      <c r="C19" s="50" t="s">
        <v>105</v>
      </c>
      <c r="D19" s="58" t="s">
        <v>106</v>
      </c>
      <c r="E19" s="44">
        <f t="shared" si="0"/>
        <v>8.1999999999999993</v>
      </c>
      <c r="F19" s="54">
        <v>0</v>
      </c>
      <c r="G19" s="54">
        <v>8.1999999999999993</v>
      </c>
      <c r="H19" s="7"/>
    </row>
    <row r="20" spans="1:8" ht="13.95" customHeight="1">
      <c r="A20" s="55" t="s">
        <v>107</v>
      </c>
      <c r="B20" s="55"/>
      <c r="C20" s="55"/>
      <c r="D20" s="56" t="s">
        <v>108</v>
      </c>
      <c r="E20" s="44">
        <f t="shared" si="0"/>
        <v>28.24</v>
      </c>
      <c r="F20" s="57">
        <f>F21</f>
        <v>28.24</v>
      </c>
      <c r="G20" s="57">
        <f>G21</f>
        <v>0</v>
      </c>
      <c r="H20" s="7"/>
    </row>
    <row r="21" spans="1:8" s="25" customFormat="1" ht="13.95" customHeight="1">
      <c r="A21" s="50"/>
      <c r="B21" s="50" t="s">
        <v>109</v>
      </c>
      <c r="C21" s="50"/>
      <c r="D21" s="51" t="s">
        <v>110</v>
      </c>
      <c r="E21" s="44">
        <f t="shared" si="0"/>
        <v>28.24</v>
      </c>
      <c r="F21" s="53">
        <f>F22</f>
        <v>28.24</v>
      </c>
      <c r="G21" s="53">
        <f>G22</f>
        <v>0</v>
      </c>
      <c r="H21" s="52"/>
    </row>
    <row r="22" spans="1:8" ht="13.95" customHeight="1">
      <c r="A22" s="50"/>
      <c r="B22" s="50"/>
      <c r="C22" s="50" t="s">
        <v>112</v>
      </c>
      <c r="D22" s="51" t="s">
        <v>85</v>
      </c>
      <c r="E22" s="44">
        <f t="shared" si="0"/>
        <v>28.24</v>
      </c>
      <c r="F22" s="54">
        <v>28.24</v>
      </c>
      <c r="G22" s="54">
        <v>0</v>
      </c>
      <c r="H22" s="7"/>
    </row>
    <row r="23" spans="1:8" ht="13.95" customHeight="1">
      <c r="A23" s="55">
        <v>207</v>
      </c>
      <c r="B23" s="55"/>
      <c r="C23" s="55"/>
      <c r="D23" s="56" t="s">
        <v>113</v>
      </c>
      <c r="E23" s="44">
        <f t="shared" si="0"/>
        <v>0.8</v>
      </c>
      <c r="F23" s="57">
        <f>F24</f>
        <v>0</v>
      </c>
      <c r="G23" s="57">
        <f>G24</f>
        <v>0.8</v>
      </c>
      <c r="H23" s="7"/>
    </row>
    <row r="24" spans="1:8" ht="13.95" customHeight="1">
      <c r="A24" s="50"/>
      <c r="B24" s="50">
        <v>20702</v>
      </c>
      <c r="C24" s="50"/>
      <c r="D24" s="51" t="s">
        <v>116</v>
      </c>
      <c r="E24" s="44">
        <f t="shared" si="0"/>
        <v>0.8</v>
      </c>
      <c r="F24" s="53">
        <f t="shared" ref="F24:G24" si="5">F25</f>
        <v>0</v>
      </c>
      <c r="G24" s="53">
        <f t="shared" si="5"/>
        <v>0.8</v>
      </c>
      <c r="H24" s="7"/>
    </row>
    <row r="25" spans="1:8" ht="13.95" customHeight="1">
      <c r="A25" s="50"/>
      <c r="B25" s="50"/>
      <c r="C25" s="50">
        <v>2070204</v>
      </c>
      <c r="D25" s="51" t="s">
        <v>117</v>
      </c>
      <c r="E25" s="44">
        <f t="shared" si="0"/>
        <v>0.8</v>
      </c>
      <c r="F25" s="54">
        <v>0</v>
      </c>
      <c r="G25" s="54">
        <v>0.8</v>
      </c>
      <c r="H25" s="7"/>
    </row>
    <row r="26" spans="1:8" ht="13.95" customHeight="1">
      <c r="A26" s="55" t="s">
        <v>118</v>
      </c>
      <c r="B26" s="55"/>
      <c r="C26" s="55"/>
      <c r="D26" s="56" t="s">
        <v>119</v>
      </c>
      <c r="E26" s="44">
        <f t="shared" si="0"/>
        <v>86.38</v>
      </c>
      <c r="F26" s="57">
        <f>F27+F29+F31</f>
        <v>84.08</v>
      </c>
      <c r="G26" s="57">
        <f>G27+G29+G31</f>
        <v>2.2999999999999998</v>
      </c>
      <c r="H26" s="7"/>
    </row>
    <row r="27" spans="1:8" ht="13.95" customHeight="1">
      <c r="A27" s="50"/>
      <c r="B27" s="50" t="s">
        <v>123</v>
      </c>
      <c r="C27" s="50"/>
      <c r="D27" s="51" t="s">
        <v>124</v>
      </c>
      <c r="E27" s="44">
        <f t="shared" si="0"/>
        <v>82.44</v>
      </c>
      <c r="F27" s="53">
        <f>SUM(F28:F28)</f>
        <v>82.44</v>
      </c>
      <c r="G27" s="53">
        <f>SUM(G28:G28)</f>
        <v>0</v>
      </c>
      <c r="H27" s="7"/>
    </row>
    <row r="28" spans="1:8" ht="13.95" customHeight="1">
      <c r="A28" s="50"/>
      <c r="B28" s="50"/>
      <c r="C28" s="50" t="s">
        <v>125</v>
      </c>
      <c r="D28" s="51" t="s">
        <v>126</v>
      </c>
      <c r="E28" s="44">
        <f t="shared" si="0"/>
        <v>82.44</v>
      </c>
      <c r="F28" s="54">
        <v>82.44</v>
      </c>
      <c r="G28" s="54">
        <v>0</v>
      </c>
      <c r="H28" s="7"/>
    </row>
    <row r="29" spans="1:8" s="43" customFormat="1" ht="13.95" customHeight="1">
      <c r="A29" s="59"/>
      <c r="B29" s="59">
        <v>20801</v>
      </c>
      <c r="C29" s="59"/>
      <c r="D29" s="60" t="s">
        <v>121</v>
      </c>
      <c r="E29" s="44">
        <f t="shared" si="0"/>
        <v>1.64</v>
      </c>
      <c r="F29" s="53">
        <f t="shared" ref="F29:G29" si="6">F30</f>
        <v>1.64</v>
      </c>
      <c r="G29" s="53">
        <f t="shared" si="6"/>
        <v>0</v>
      </c>
      <c r="H29" s="61"/>
    </row>
    <row r="30" spans="1:8" s="42" customFormat="1" ht="13.95" customHeight="1">
      <c r="A30" s="59"/>
      <c r="B30" s="59"/>
      <c r="C30" s="59">
        <v>2080199</v>
      </c>
      <c r="D30" s="60" t="s">
        <v>122</v>
      </c>
      <c r="E30" s="44">
        <f t="shared" si="0"/>
        <v>1.64</v>
      </c>
      <c r="F30" s="54">
        <v>1.64</v>
      </c>
      <c r="G30" s="54">
        <v>0</v>
      </c>
      <c r="H30" s="62"/>
    </row>
    <row r="31" spans="1:8" ht="13.95" customHeight="1">
      <c r="A31" s="50"/>
      <c r="B31" s="50" t="s">
        <v>127</v>
      </c>
      <c r="C31" s="50"/>
      <c r="D31" s="51" t="s">
        <v>128</v>
      </c>
      <c r="E31" s="44">
        <f t="shared" si="0"/>
        <v>2.2999999999999998</v>
      </c>
      <c r="F31" s="53">
        <f t="shared" ref="F31:G31" si="7">F32</f>
        <v>0</v>
      </c>
      <c r="G31" s="53">
        <f t="shared" si="7"/>
        <v>2.2999999999999998</v>
      </c>
      <c r="H31" s="7"/>
    </row>
    <row r="32" spans="1:8" ht="13.95" customHeight="1">
      <c r="A32" s="50"/>
      <c r="B32" s="50"/>
      <c r="C32" s="50" t="s">
        <v>129</v>
      </c>
      <c r="D32" s="51" t="s">
        <v>130</v>
      </c>
      <c r="E32" s="44">
        <f t="shared" si="0"/>
        <v>2.2999999999999998</v>
      </c>
      <c r="F32" s="54">
        <v>0</v>
      </c>
      <c r="G32" s="54">
        <v>2.2999999999999998</v>
      </c>
      <c r="H32" s="7"/>
    </row>
    <row r="33" spans="1:8" ht="13.95" customHeight="1">
      <c r="A33" s="55" t="s">
        <v>133</v>
      </c>
      <c r="B33" s="55"/>
      <c r="C33" s="55"/>
      <c r="D33" s="56" t="s">
        <v>134</v>
      </c>
      <c r="E33" s="44">
        <f t="shared" si="0"/>
        <v>55.89</v>
      </c>
      <c r="F33" s="57">
        <f>F34</f>
        <v>55.89</v>
      </c>
      <c r="G33" s="57">
        <f>G34</f>
        <v>0</v>
      </c>
      <c r="H33" s="7"/>
    </row>
    <row r="34" spans="1:8" ht="13.95" customHeight="1">
      <c r="A34" s="50"/>
      <c r="B34" s="50" t="s">
        <v>137</v>
      </c>
      <c r="C34" s="50"/>
      <c r="D34" s="51" t="s">
        <v>138</v>
      </c>
      <c r="E34" s="44">
        <f t="shared" si="0"/>
        <v>55.89</v>
      </c>
      <c r="F34" s="53">
        <f t="shared" ref="F34:G34" si="8">SUM(F35:F36)</f>
        <v>55.89</v>
      </c>
      <c r="G34" s="53">
        <f t="shared" si="8"/>
        <v>0</v>
      </c>
      <c r="H34" s="7"/>
    </row>
    <row r="35" spans="1:8" s="25" customFormat="1" ht="13.95" customHeight="1">
      <c r="A35" s="50"/>
      <c r="B35" s="50"/>
      <c r="C35" s="50" t="s">
        <v>139</v>
      </c>
      <c r="D35" s="51" t="s">
        <v>140</v>
      </c>
      <c r="E35" s="44">
        <f t="shared" si="0"/>
        <v>36.799999999999997</v>
      </c>
      <c r="F35" s="54">
        <v>36.799999999999997</v>
      </c>
      <c r="G35" s="54">
        <v>0</v>
      </c>
      <c r="H35" s="52"/>
    </row>
    <row r="36" spans="1:8" ht="13.95" customHeight="1">
      <c r="A36" s="50"/>
      <c r="B36" s="50"/>
      <c r="C36" s="50" t="s">
        <v>141</v>
      </c>
      <c r="D36" s="51" t="s">
        <v>142</v>
      </c>
      <c r="E36" s="44">
        <f t="shared" si="0"/>
        <v>19.09</v>
      </c>
      <c r="F36" s="54">
        <v>19.09</v>
      </c>
      <c r="G36" s="54">
        <v>0</v>
      </c>
      <c r="H36" s="7"/>
    </row>
    <row r="37" spans="1:8" ht="13.95" customHeight="1">
      <c r="A37" s="55" t="s">
        <v>143</v>
      </c>
      <c r="B37" s="55"/>
      <c r="C37" s="55"/>
      <c r="D37" s="56" t="s">
        <v>144</v>
      </c>
      <c r="E37" s="44">
        <f t="shared" si="0"/>
        <v>10</v>
      </c>
      <c r="F37" s="57">
        <f>F38</f>
        <v>0</v>
      </c>
      <c r="G37" s="57">
        <f>G38</f>
        <v>10</v>
      </c>
      <c r="H37" s="7"/>
    </row>
    <row r="38" spans="1:8" s="25" customFormat="1" ht="13.95" customHeight="1">
      <c r="A38" s="50"/>
      <c r="B38" s="50">
        <v>21102</v>
      </c>
      <c r="C38" s="50"/>
      <c r="D38" s="51" t="s">
        <v>145</v>
      </c>
      <c r="E38" s="44">
        <f t="shared" si="0"/>
        <v>10</v>
      </c>
      <c r="F38" s="53">
        <f t="shared" ref="F38:G38" si="9">F39</f>
        <v>0</v>
      </c>
      <c r="G38" s="53">
        <f t="shared" si="9"/>
        <v>10</v>
      </c>
      <c r="H38" s="52"/>
    </row>
    <row r="39" spans="1:8" ht="13.95" customHeight="1">
      <c r="A39" s="50"/>
      <c r="B39" s="50"/>
      <c r="C39" s="50">
        <v>2110299</v>
      </c>
      <c r="D39" s="51" t="s">
        <v>146</v>
      </c>
      <c r="E39" s="44">
        <f t="shared" si="0"/>
        <v>10</v>
      </c>
      <c r="F39" s="54">
        <v>0</v>
      </c>
      <c r="G39" s="54">
        <v>10</v>
      </c>
      <c r="H39" s="7"/>
    </row>
    <row r="40" spans="1:8" ht="13.95" customHeight="1">
      <c r="A40" s="55" t="s">
        <v>152</v>
      </c>
      <c r="B40" s="55"/>
      <c r="C40" s="55"/>
      <c r="D40" s="56" t="s">
        <v>153</v>
      </c>
      <c r="E40" s="44">
        <f t="shared" ref="E40:E59" si="10">F40+G40</f>
        <v>71.2</v>
      </c>
      <c r="F40" s="57">
        <f t="shared" ref="F40:G40" si="11">F41+F44</f>
        <v>57.25</v>
      </c>
      <c r="G40" s="57">
        <f t="shared" si="11"/>
        <v>13.95</v>
      </c>
      <c r="H40" s="7"/>
    </row>
    <row r="41" spans="1:8" ht="13.95" customHeight="1">
      <c r="A41" s="50"/>
      <c r="B41" s="50" t="s">
        <v>154</v>
      </c>
      <c r="C41" s="50"/>
      <c r="D41" s="51" t="s">
        <v>155</v>
      </c>
      <c r="E41" s="44">
        <f t="shared" si="10"/>
        <v>57.25</v>
      </c>
      <c r="F41" s="53">
        <f t="shared" ref="F41:G41" si="12">F42+F43</f>
        <v>57.25</v>
      </c>
      <c r="G41" s="53">
        <f t="shared" si="12"/>
        <v>0</v>
      </c>
      <c r="H41" s="7"/>
    </row>
    <row r="42" spans="1:8" ht="13.95" customHeight="1">
      <c r="A42" s="50"/>
      <c r="B42" s="50"/>
      <c r="C42" s="50" t="s">
        <v>156</v>
      </c>
      <c r="D42" s="51" t="s">
        <v>157</v>
      </c>
      <c r="E42" s="44">
        <f t="shared" si="10"/>
        <v>0</v>
      </c>
      <c r="F42" s="54">
        <v>0</v>
      </c>
      <c r="G42" s="54">
        <v>0</v>
      </c>
      <c r="H42" s="7"/>
    </row>
    <row r="43" spans="1:8" ht="13.95" customHeight="1">
      <c r="A43" s="50"/>
      <c r="B43" s="50"/>
      <c r="C43" s="50">
        <v>2120199</v>
      </c>
      <c r="D43" s="51" t="s">
        <v>158</v>
      </c>
      <c r="E43" s="44">
        <f t="shared" si="10"/>
        <v>57.25</v>
      </c>
      <c r="F43" s="54">
        <v>57.25</v>
      </c>
      <c r="G43" s="54">
        <v>0</v>
      </c>
      <c r="H43" s="7"/>
    </row>
    <row r="44" spans="1:8" ht="13.95" customHeight="1">
      <c r="A44" s="50"/>
      <c r="B44" s="50" t="s">
        <v>159</v>
      </c>
      <c r="C44" s="50"/>
      <c r="D44" s="51" t="s">
        <v>160</v>
      </c>
      <c r="E44" s="44">
        <f t="shared" si="10"/>
        <v>13.95</v>
      </c>
      <c r="F44" s="53">
        <f t="shared" ref="F44:G44" si="13">F45</f>
        <v>0</v>
      </c>
      <c r="G44" s="53">
        <f t="shared" si="13"/>
        <v>13.95</v>
      </c>
      <c r="H44" s="7"/>
    </row>
    <row r="45" spans="1:8" s="25" customFormat="1" ht="13.95" customHeight="1">
      <c r="A45" s="50"/>
      <c r="B45" s="50"/>
      <c r="C45" s="50" t="s">
        <v>161</v>
      </c>
      <c r="D45" s="51" t="s">
        <v>160</v>
      </c>
      <c r="E45" s="44">
        <f t="shared" si="10"/>
        <v>13.95</v>
      </c>
      <c r="F45" s="54">
        <v>0</v>
      </c>
      <c r="G45" s="54">
        <v>13.95</v>
      </c>
      <c r="H45" s="52"/>
    </row>
    <row r="46" spans="1:8" ht="13.95" customHeight="1">
      <c r="A46" s="55" t="s">
        <v>162</v>
      </c>
      <c r="B46" s="55"/>
      <c r="C46" s="55"/>
      <c r="D46" s="56" t="s">
        <v>163</v>
      </c>
      <c r="E46" s="44">
        <f t="shared" si="10"/>
        <v>399.1</v>
      </c>
      <c r="F46" s="57">
        <f>F47+F49</f>
        <v>399.1</v>
      </c>
      <c r="G46" s="57">
        <f>G47+G49</f>
        <v>0</v>
      </c>
      <c r="H46" s="7"/>
    </row>
    <row r="47" spans="1:8" ht="13.95" customHeight="1">
      <c r="A47" s="50"/>
      <c r="B47" s="50" t="s">
        <v>164</v>
      </c>
      <c r="C47" s="50"/>
      <c r="D47" s="51" t="s">
        <v>165</v>
      </c>
      <c r="E47" s="44">
        <f t="shared" si="10"/>
        <v>269.74</v>
      </c>
      <c r="F47" s="53">
        <f>F48</f>
        <v>269.74</v>
      </c>
      <c r="G47" s="53">
        <f>G48</f>
        <v>0</v>
      </c>
      <c r="H47" s="7"/>
    </row>
    <row r="48" spans="1:8" ht="13.95" customHeight="1">
      <c r="A48" s="50"/>
      <c r="B48" s="50"/>
      <c r="C48" s="50" t="s">
        <v>166</v>
      </c>
      <c r="D48" s="51" t="s">
        <v>85</v>
      </c>
      <c r="E48" s="44">
        <f t="shared" si="10"/>
        <v>269.74</v>
      </c>
      <c r="F48" s="54">
        <v>269.74</v>
      </c>
      <c r="G48" s="54">
        <v>0</v>
      </c>
      <c r="H48" s="7"/>
    </row>
    <row r="49" spans="1:8" ht="13.95" customHeight="1">
      <c r="A49" s="50"/>
      <c r="B49" s="50" t="s">
        <v>176</v>
      </c>
      <c r="C49" s="50"/>
      <c r="D49" s="51" t="s">
        <v>177</v>
      </c>
      <c r="E49" s="44">
        <f t="shared" si="10"/>
        <v>129.36000000000001</v>
      </c>
      <c r="F49" s="53">
        <f t="shared" ref="F49:G49" si="14">F50</f>
        <v>129.36000000000001</v>
      </c>
      <c r="G49" s="53">
        <f t="shared" si="14"/>
        <v>0</v>
      </c>
      <c r="H49" s="7"/>
    </row>
    <row r="50" spans="1:8" ht="13.95" customHeight="1">
      <c r="A50" s="50"/>
      <c r="B50" s="50"/>
      <c r="C50" s="50" t="s">
        <v>178</v>
      </c>
      <c r="D50" s="51" t="s">
        <v>179</v>
      </c>
      <c r="E50" s="44">
        <f t="shared" si="10"/>
        <v>129.36000000000001</v>
      </c>
      <c r="F50" s="54">
        <v>129.36000000000001</v>
      </c>
      <c r="G50" s="54">
        <v>0</v>
      </c>
      <c r="H50" s="7"/>
    </row>
    <row r="51" spans="1:8" ht="13.95" customHeight="1">
      <c r="A51" s="55" t="s">
        <v>184</v>
      </c>
      <c r="B51" s="55"/>
      <c r="C51" s="55"/>
      <c r="D51" s="56" t="s">
        <v>185</v>
      </c>
      <c r="E51" s="44">
        <f t="shared" si="10"/>
        <v>167.92</v>
      </c>
      <c r="F51" s="57">
        <f t="shared" ref="F51:G51" si="15">F52+F54</f>
        <v>167.92</v>
      </c>
      <c r="G51" s="57">
        <f t="shared" si="15"/>
        <v>0</v>
      </c>
      <c r="H51" s="7"/>
    </row>
    <row r="52" spans="1:8" ht="13.95" customHeight="1">
      <c r="A52" s="50"/>
      <c r="B52" s="50">
        <v>22101</v>
      </c>
      <c r="C52" s="50"/>
      <c r="D52" s="51" t="s">
        <v>186</v>
      </c>
      <c r="E52" s="44">
        <f t="shared" si="10"/>
        <v>0</v>
      </c>
      <c r="F52" s="53">
        <f t="shared" ref="F52:G52" si="16">F53</f>
        <v>0</v>
      </c>
      <c r="G52" s="53">
        <f t="shared" si="16"/>
        <v>0</v>
      </c>
      <c r="H52" s="7"/>
    </row>
    <row r="53" spans="1:8" ht="13.95" customHeight="1">
      <c r="A53" s="50"/>
      <c r="B53" s="50"/>
      <c r="C53" s="50">
        <v>2210103</v>
      </c>
      <c r="D53" s="51" t="s">
        <v>187</v>
      </c>
      <c r="E53" s="44">
        <f t="shared" si="10"/>
        <v>0</v>
      </c>
      <c r="F53" s="63">
        <v>0</v>
      </c>
      <c r="G53" s="63">
        <v>0</v>
      </c>
      <c r="H53" s="7"/>
    </row>
    <row r="54" spans="1:8" ht="13.95" customHeight="1">
      <c r="A54" s="50"/>
      <c r="B54" s="50" t="s">
        <v>188</v>
      </c>
      <c r="C54" s="50"/>
      <c r="D54" s="51" t="s">
        <v>189</v>
      </c>
      <c r="E54" s="44">
        <f t="shared" si="10"/>
        <v>167.92</v>
      </c>
      <c r="F54" s="53">
        <f t="shared" ref="F54:G54" si="17">F55+F56</f>
        <v>167.92</v>
      </c>
      <c r="G54" s="53">
        <f t="shared" si="17"/>
        <v>0</v>
      </c>
      <c r="H54" s="7"/>
    </row>
    <row r="55" spans="1:8" ht="13.95" customHeight="1">
      <c r="A55" s="50"/>
      <c r="B55" s="50"/>
      <c r="C55" s="50" t="s">
        <v>190</v>
      </c>
      <c r="D55" s="51" t="s">
        <v>191</v>
      </c>
      <c r="E55" s="44">
        <f t="shared" si="10"/>
        <v>75.760000000000005</v>
      </c>
      <c r="F55" s="64">
        <v>75.760000000000005</v>
      </c>
      <c r="G55" s="54">
        <v>0</v>
      </c>
      <c r="H55" s="7"/>
    </row>
    <row r="56" spans="1:8" ht="13.95" customHeight="1">
      <c r="A56" s="50"/>
      <c r="B56" s="50"/>
      <c r="C56" s="50">
        <v>2210203</v>
      </c>
      <c r="D56" s="51" t="s">
        <v>192</v>
      </c>
      <c r="E56" s="44">
        <f t="shared" si="10"/>
        <v>92.16</v>
      </c>
      <c r="F56" s="64">
        <v>92.16</v>
      </c>
      <c r="G56" s="54">
        <v>0</v>
      </c>
      <c r="H56" s="7"/>
    </row>
    <row r="57" spans="1:8" ht="13.95" customHeight="1">
      <c r="A57" s="55" t="s">
        <v>193</v>
      </c>
      <c r="B57" s="55"/>
      <c r="C57" s="55"/>
      <c r="D57" s="56" t="s">
        <v>194</v>
      </c>
      <c r="E57" s="44">
        <f t="shared" si="10"/>
        <v>10</v>
      </c>
      <c r="F57" s="57">
        <f t="shared" ref="F57:G58" si="18">F58</f>
        <v>0</v>
      </c>
      <c r="G57" s="57">
        <f t="shared" si="18"/>
        <v>10</v>
      </c>
      <c r="H57" s="7"/>
    </row>
    <row r="58" spans="1:8" ht="13.95" customHeight="1">
      <c r="A58" s="50"/>
      <c r="B58" s="50" t="s">
        <v>195</v>
      </c>
      <c r="C58" s="50"/>
      <c r="D58" s="51" t="s">
        <v>196</v>
      </c>
      <c r="E58" s="44">
        <f t="shared" si="10"/>
        <v>10</v>
      </c>
      <c r="F58" s="53">
        <f t="shared" si="18"/>
        <v>0</v>
      </c>
      <c r="G58" s="53">
        <f t="shared" si="18"/>
        <v>10</v>
      </c>
      <c r="H58" s="7"/>
    </row>
    <row r="59" spans="1:8" ht="13.95" customHeight="1">
      <c r="A59" s="50"/>
      <c r="B59" s="50"/>
      <c r="C59" s="50" t="s">
        <v>197</v>
      </c>
      <c r="D59" s="51" t="s">
        <v>198</v>
      </c>
      <c r="E59" s="44">
        <f t="shared" si="10"/>
        <v>10</v>
      </c>
      <c r="F59" s="54">
        <v>0</v>
      </c>
      <c r="G59" s="54">
        <v>10</v>
      </c>
      <c r="H59" s="7"/>
    </row>
    <row r="60" spans="1:8" ht="13.95" customHeight="1">
      <c r="A60" s="65"/>
      <c r="B60" s="65"/>
      <c r="C60" s="65"/>
      <c r="D60" s="7"/>
      <c r="E60" s="7"/>
      <c r="F60" s="64"/>
      <c r="G60" s="64"/>
      <c r="H60" s="7"/>
    </row>
  </sheetData>
  <mergeCells count="9">
    <mergeCell ref="A2:H2"/>
    <mergeCell ref="A8:A12"/>
    <mergeCell ref="B9:B12"/>
    <mergeCell ref="D4:D5"/>
    <mergeCell ref="E4:E5"/>
    <mergeCell ref="F4:F5"/>
    <mergeCell ref="G4:G5"/>
    <mergeCell ref="H4:H5"/>
    <mergeCell ref="A4:C5"/>
  </mergeCells>
  <phoneticPr fontId="22" type="noConversion"/>
  <printOptions horizontalCentered="1"/>
  <pageMargins left="0.74803149606299213" right="0.74803149606299213" top="1.1811023622047245" bottom="0.59055118110236227" header="0.51181102362204722" footer="0.51181102362204722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41"/>
  <sheetViews>
    <sheetView topLeftCell="A34" zoomScale="90" zoomScaleNormal="90" workbookViewId="0">
      <selection activeCell="H16" sqref="H16"/>
    </sheetView>
  </sheetViews>
  <sheetFormatPr defaultColWidth="10" defaultRowHeight="14.4"/>
  <cols>
    <col min="1" max="1" width="17.109375" customWidth="1"/>
    <col min="2" max="2" width="24.33203125" customWidth="1"/>
    <col min="3" max="3" width="15.33203125" customWidth="1"/>
    <col min="4" max="4" width="12.109375" customWidth="1"/>
    <col min="5" max="5" width="29" customWidth="1"/>
    <col min="6" max="6" width="18" customWidth="1"/>
  </cols>
  <sheetData>
    <row r="1" spans="1:6">
      <c r="A1" t="s">
        <v>227</v>
      </c>
    </row>
    <row r="2" spans="1:6" ht="22.8" customHeight="1">
      <c r="A2" s="117" t="s">
        <v>228</v>
      </c>
      <c r="B2" s="117"/>
      <c r="C2" s="117"/>
      <c r="D2" s="117"/>
      <c r="E2" s="117"/>
      <c r="F2" s="117"/>
    </row>
    <row r="3" spans="1:6" ht="13.8" customHeight="1">
      <c r="A3" s="116"/>
      <c r="B3" s="116"/>
      <c r="C3" s="116"/>
      <c r="D3" s="116"/>
      <c r="E3" s="116"/>
      <c r="F3" s="1" t="s">
        <v>8</v>
      </c>
    </row>
    <row r="4" spans="1:6">
      <c r="A4" s="26" t="s">
        <v>229</v>
      </c>
      <c r="B4" s="26" t="s">
        <v>230</v>
      </c>
      <c r="C4" s="26" t="s">
        <v>231</v>
      </c>
      <c r="D4" s="26" t="s">
        <v>232</v>
      </c>
      <c r="E4" s="27" t="s">
        <v>233</v>
      </c>
      <c r="F4" s="26" t="s">
        <v>231</v>
      </c>
    </row>
    <row r="5" spans="1:6" s="25" customFormat="1" ht="16.2" customHeight="1">
      <c r="A5" s="133" t="s">
        <v>62</v>
      </c>
      <c r="B5" s="133"/>
      <c r="C5" s="29">
        <f>C6+C16++C31+C39</f>
        <v>1259.8800000000001</v>
      </c>
      <c r="D5" s="133" t="s">
        <v>62</v>
      </c>
      <c r="E5" s="133"/>
      <c r="F5" s="29">
        <f>F6+F16++F31+F37+F39</f>
        <v>1259.8800000000001</v>
      </c>
    </row>
    <row r="6" spans="1:6" ht="16.2" customHeight="1">
      <c r="A6" s="30" t="s">
        <v>234</v>
      </c>
      <c r="B6" s="30" t="s">
        <v>235</v>
      </c>
      <c r="C6" s="31">
        <f>SUM(C7:C15)</f>
        <v>663.92</v>
      </c>
      <c r="D6" s="30" t="s">
        <v>236</v>
      </c>
      <c r="E6" s="30" t="s">
        <v>237</v>
      </c>
      <c r="F6" s="31">
        <f>SUM(F7:F15)</f>
        <v>663.92</v>
      </c>
    </row>
    <row r="7" spans="1:6" ht="16.2" customHeight="1">
      <c r="A7" s="134" t="s">
        <v>238</v>
      </c>
      <c r="B7" s="134" t="s">
        <v>239</v>
      </c>
      <c r="C7" s="136">
        <v>334.76</v>
      </c>
      <c r="D7" s="32" t="s">
        <v>240</v>
      </c>
      <c r="E7" s="32" t="s">
        <v>241</v>
      </c>
      <c r="F7" s="34">
        <v>127.34</v>
      </c>
    </row>
    <row r="8" spans="1:6" ht="16.2" customHeight="1">
      <c r="A8" s="134"/>
      <c r="B8" s="134"/>
      <c r="C8" s="136"/>
      <c r="D8" s="32" t="s">
        <v>242</v>
      </c>
      <c r="E8" s="32" t="s">
        <v>243</v>
      </c>
      <c r="F8" s="34">
        <v>169.32</v>
      </c>
    </row>
    <row r="9" spans="1:6" ht="16.2" customHeight="1">
      <c r="A9" s="134"/>
      <c r="B9" s="134"/>
      <c r="C9" s="136"/>
      <c r="D9" s="32" t="s">
        <v>244</v>
      </c>
      <c r="E9" s="32" t="s">
        <v>245</v>
      </c>
      <c r="F9" s="33">
        <v>38.1</v>
      </c>
    </row>
    <row r="10" spans="1:6" ht="16.2" customHeight="1">
      <c r="A10" s="134" t="s">
        <v>246</v>
      </c>
      <c r="B10" s="134" t="s">
        <v>247</v>
      </c>
      <c r="C10" s="136">
        <v>140.4</v>
      </c>
      <c r="D10" s="32" t="s">
        <v>248</v>
      </c>
      <c r="E10" s="32" t="s">
        <v>249</v>
      </c>
      <c r="F10" s="35">
        <v>82.44</v>
      </c>
    </row>
    <row r="11" spans="1:6" ht="16.2" customHeight="1">
      <c r="A11" s="134"/>
      <c r="B11" s="134"/>
      <c r="C11" s="136"/>
      <c r="D11" s="32" t="s">
        <v>250</v>
      </c>
      <c r="E11" s="32" t="s">
        <v>251</v>
      </c>
      <c r="F11" s="35">
        <v>36.46</v>
      </c>
    </row>
    <row r="12" spans="1:6" ht="16.2" customHeight="1">
      <c r="A12" s="134"/>
      <c r="B12" s="134"/>
      <c r="C12" s="136"/>
      <c r="D12" s="32" t="s">
        <v>252</v>
      </c>
      <c r="E12" s="32" t="s">
        <v>253</v>
      </c>
      <c r="F12" s="35">
        <v>19.09</v>
      </c>
    </row>
    <row r="13" spans="1:6" ht="16.2" customHeight="1">
      <c r="A13" s="134"/>
      <c r="B13" s="134"/>
      <c r="C13" s="136"/>
      <c r="D13" s="32" t="s">
        <v>254</v>
      </c>
      <c r="E13" s="32" t="s">
        <v>255</v>
      </c>
      <c r="F13" s="35">
        <v>2.41</v>
      </c>
    </row>
    <row r="14" spans="1:6" ht="16.2" customHeight="1">
      <c r="A14" s="32" t="s">
        <v>256</v>
      </c>
      <c r="B14" s="32" t="s">
        <v>191</v>
      </c>
      <c r="C14" s="33">
        <v>75.760000000000005</v>
      </c>
      <c r="D14" s="32" t="s">
        <v>257</v>
      </c>
      <c r="E14" s="32" t="s">
        <v>191</v>
      </c>
      <c r="F14" s="35">
        <v>75.760000000000005</v>
      </c>
    </row>
    <row r="15" spans="1:6" ht="16.2" customHeight="1">
      <c r="A15" s="36" t="s">
        <v>258</v>
      </c>
      <c r="B15" s="32" t="s">
        <v>259</v>
      </c>
      <c r="C15" s="33">
        <v>113</v>
      </c>
      <c r="D15" s="36" t="s">
        <v>260</v>
      </c>
      <c r="E15" s="32" t="s">
        <v>259</v>
      </c>
      <c r="F15" s="35">
        <v>113</v>
      </c>
    </row>
    <row r="16" spans="1:6" ht="16.2" customHeight="1">
      <c r="A16" s="30" t="s">
        <v>261</v>
      </c>
      <c r="B16" s="30" t="s">
        <v>262</v>
      </c>
      <c r="C16" s="31">
        <f>C17+C27+C28+C29+C30</f>
        <v>144.55000000000001</v>
      </c>
      <c r="D16" s="30" t="s">
        <v>263</v>
      </c>
      <c r="E16" s="30" t="s">
        <v>264</v>
      </c>
      <c r="F16" s="31">
        <f>SUM(F17:F30)</f>
        <v>144.55000000000001</v>
      </c>
    </row>
    <row r="17" spans="1:6" ht="16.2" customHeight="1">
      <c r="A17" s="134" t="s">
        <v>265</v>
      </c>
      <c r="B17" s="134" t="s">
        <v>266</v>
      </c>
      <c r="C17" s="136">
        <v>111.35</v>
      </c>
      <c r="D17" s="32" t="s">
        <v>267</v>
      </c>
      <c r="E17" s="32" t="s">
        <v>268</v>
      </c>
      <c r="F17" s="34">
        <v>40</v>
      </c>
    </row>
    <row r="18" spans="1:6" ht="16.2" customHeight="1">
      <c r="A18" s="134"/>
      <c r="B18" s="134"/>
      <c r="C18" s="136"/>
      <c r="D18" s="36" t="s">
        <v>269</v>
      </c>
      <c r="E18" s="36" t="s">
        <v>270</v>
      </c>
      <c r="F18" s="34">
        <v>1</v>
      </c>
    </row>
    <row r="19" spans="1:6" ht="16.2" customHeight="1">
      <c r="A19" s="134"/>
      <c r="B19" s="134"/>
      <c r="C19" s="136"/>
      <c r="D19" s="36" t="s">
        <v>271</v>
      </c>
      <c r="E19" s="36" t="s">
        <v>272</v>
      </c>
      <c r="F19" s="34">
        <v>1</v>
      </c>
    </row>
    <row r="20" spans="1:6" ht="16.2" customHeight="1">
      <c r="A20" s="134"/>
      <c r="B20" s="134"/>
      <c r="C20" s="136"/>
      <c r="D20" s="36" t="s">
        <v>273</v>
      </c>
      <c r="E20" s="36" t="s">
        <v>274</v>
      </c>
      <c r="F20" s="34">
        <v>3</v>
      </c>
    </row>
    <row r="21" spans="1:6" ht="16.2" customHeight="1">
      <c r="A21" s="134"/>
      <c r="B21" s="134"/>
      <c r="C21" s="136"/>
      <c r="D21" s="36" t="s">
        <v>275</v>
      </c>
      <c r="E21" s="36" t="s">
        <v>276</v>
      </c>
      <c r="F21" s="34">
        <v>9</v>
      </c>
    </row>
    <row r="22" spans="1:6" ht="16.2" customHeight="1">
      <c r="A22" s="134"/>
      <c r="B22" s="134"/>
      <c r="C22" s="136"/>
      <c r="D22" s="36" t="s">
        <v>277</v>
      </c>
      <c r="E22" s="36" t="s">
        <v>278</v>
      </c>
      <c r="F22" s="34">
        <v>6.86</v>
      </c>
    </row>
    <row r="23" spans="1:6" ht="16.2" customHeight="1">
      <c r="A23" s="134"/>
      <c r="B23" s="134"/>
      <c r="C23" s="136"/>
      <c r="D23" s="36" t="s">
        <v>279</v>
      </c>
      <c r="E23" s="36" t="s">
        <v>280</v>
      </c>
      <c r="F23" s="34">
        <v>16.420000000000002</v>
      </c>
    </row>
    <row r="24" spans="1:6" ht="16.2" customHeight="1">
      <c r="A24" s="134"/>
      <c r="B24" s="134"/>
      <c r="C24" s="136"/>
      <c r="D24" s="32" t="s">
        <v>281</v>
      </c>
      <c r="E24" s="32" t="s">
        <v>282</v>
      </c>
      <c r="F24" s="33">
        <v>8.2200000000000006</v>
      </c>
    </row>
    <row r="25" spans="1:6" ht="16.2" customHeight="1">
      <c r="A25" s="134"/>
      <c r="B25" s="134"/>
      <c r="C25" s="136"/>
      <c r="D25" s="32" t="s">
        <v>283</v>
      </c>
      <c r="E25" s="32" t="s">
        <v>284</v>
      </c>
      <c r="F25" s="33">
        <v>11.23</v>
      </c>
    </row>
    <row r="26" spans="1:6" ht="16.2" customHeight="1">
      <c r="A26" s="134"/>
      <c r="B26" s="134"/>
      <c r="C26" s="136"/>
      <c r="D26" s="36" t="s">
        <v>285</v>
      </c>
      <c r="E26" s="32" t="s">
        <v>286</v>
      </c>
      <c r="F26" s="34">
        <v>14.63</v>
      </c>
    </row>
    <row r="27" spans="1:6" ht="16.2" customHeight="1">
      <c r="A27" s="36" t="s">
        <v>287</v>
      </c>
      <c r="B27" s="32" t="s">
        <v>288</v>
      </c>
      <c r="C27" s="33">
        <v>1.8</v>
      </c>
      <c r="D27" s="36" t="s">
        <v>289</v>
      </c>
      <c r="E27" s="32" t="s">
        <v>288</v>
      </c>
      <c r="F27" s="33">
        <v>1.8</v>
      </c>
    </row>
    <row r="28" spans="1:6" ht="16.2" customHeight="1">
      <c r="A28" s="32" t="s">
        <v>290</v>
      </c>
      <c r="B28" s="32" t="s">
        <v>291</v>
      </c>
      <c r="C28" s="33">
        <v>5.66</v>
      </c>
      <c r="D28" s="32" t="s">
        <v>292</v>
      </c>
      <c r="E28" s="32" t="s">
        <v>291</v>
      </c>
      <c r="F28" s="33">
        <v>5.65</v>
      </c>
    </row>
    <row r="29" spans="1:6" ht="16.2" customHeight="1">
      <c r="A29" s="36" t="s">
        <v>293</v>
      </c>
      <c r="B29" s="36" t="s">
        <v>294</v>
      </c>
      <c r="C29" s="33">
        <v>6.94</v>
      </c>
      <c r="D29" s="36" t="s">
        <v>295</v>
      </c>
      <c r="E29" s="36" t="s">
        <v>296</v>
      </c>
      <c r="F29" s="33">
        <v>6.94</v>
      </c>
    </row>
    <row r="30" spans="1:6" ht="16.2" customHeight="1">
      <c r="A30" s="36" t="s">
        <v>297</v>
      </c>
      <c r="B30" s="32" t="s">
        <v>298</v>
      </c>
      <c r="C30" s="33">
        <v>18.8</v>
      </c>
      <c r="D30" s="36" t="s">
        <v>299</v>
      </c>
      <c r="E30" s="32" t="s">
        <v>298</v>
      </c>
      <c r="F30" s="33">
        <v>18.8</v>
      </c>
    </row>
    <row r="31" spans="1:6" ht="16.2" customHeight="1">
      <c r="A31" s="30">
        <v>505</v>
      </c>
      <c r="B31" s="30" t="s">
        <v>300</v>
      </c>
      <c r="C31" s="31">
        <f>C32+C37</f>
        <v>396.56</v>
      </c>
      <c r="D31" s="30" t="s">
        <v>236</v>
      </c>
      <c r="E31" s="30" t="s">
        <v>237</v>
      </c>
      <c r="F31" s="37">
        <f>SUM(F32:F36)</f>
        <v>393.15</v>
      </c>
    </row>
    <row r="32" spans="1:6" ht="16.2" customHeight="1">
      <c r="A32" s="135" t="s">
        <v>301</v>
      </c>
      <c r="B32" s="134" t="s">
        <v>237</v>
      </c>
      <c r="C32" s="136">
        <v>393.15</v>
      </c>
      <c r="D32" s="32" t="s">
        <v>240</v>
      </c>
      <c r="E32" s="32" t="s">
        <v>241</v>
      </c>
      <c r="F32" s="33">
        <v>213.34</v>
      </c>
    </row>
    <row r="33" spans="1:6" ht="16.2" customHeight="1">
      <c r="A33" s="135"/>
      <c r="B33" s="134"/>
      <c r="C33" s="136"/>
      <c r="D33" s="32" t="s">
        <v>242</v>
      </c>
      <c r="E33" s="32" t="s">
        <v>243</v>
      </c>
      <c r="F33" s="34">
        <v>38.69</v>
      </c>
    </row>
    <row r="34" spans="1:6" ht="16.2" customHeight="1">
      <c r="A34" s="135"/>
      <c r="B34" s="134"/>
      <c r="C34" s="136"/>
      <c r="D34" s="32" t="s">
        <v>244</v>
      </c>
      <c r="E34" s="32" t="s">
        <v>245</v>
      </c>
      <c r="F34" s="33">
        <v>47.66</v>
      </c>
    </row>
    <row r="35" spans="1:6" ht="16.2" customHeight="1">
      <c r="A35" s="135"/>
      <c r="B35" s="134"/>
      <c r="C35" s="136"/>
      <c r="D35" s="32" t="s">
        <v>302</v>
      </c>
      <c r="E35" s="32" t="s">
        <v>303</v>
      </c>
      <c r="F35" s="35">
        <v>91.2</v>
      </c>
    </row>
    <row r="36" spans="1:6" ht="16.2" customHeight="1">
      <c r="A36" s="135"/>
      <c r="B36" s="134"/>
      <c r="C36" s="136"/>
      <c r="D36" s="36" t="s">
        <v>254</v>
      </c>
      <c r="E36" s="32" t="s">
        <v>255</v>
      </c>
      <c r="F36" s="35">
        <v>2.2599999999999998</v>
      </c>
    </row>
    <row r="37" spans="1:6" ht="16.2" customHeight="1">
      <c r="A37" s="135" t="s">
        <v>304</v>
      </c>
      <c r="B37" s="134" t="s">
        <v>264</v>
      </c>
      <c r="C37" s="136">
        <v>3.41</v>
      </c>
      <c r="D37" s="30">
        <v>302</v>
      </c>
      <c r="E37" s="30" t="s">
        <v>264</v>
      </c>
      <c r="F37" s="37">
        <f>SUM(F38:F38)</f>
        <v>3.41</v>
      </c>
    </row>
    <row r="38" spans="1:6" ht="16.2" customHeight="1">
      <c r="A38" s="135"/>
      <c r="B38" s="134"/>
      <c r="C38" s="136"/>
      <c r="D38" s="36" t="s">
        <v>277</v>
      </c>
      <c r="E38" s="32" t="s">
        <v>278</v>
      </c>
      <c r="F38" s="35">
        <v>3.41</v>
      </c>
    </row>
    <row r="39" spans="1:6" ht="16.2" customHeight="1">
      <c r="A39" s="30" t="s">
        <v>305</v>
      </c>
      <c r="B39" s="30" t="s">
        <v>306</v>
      </c>
      <c r="C39" s="31">
        <f>C40+C41</f>
        <v>54.85</v>
      </c>
      <c r="D39" s="30" t="s">
        <v>307</v>
      </c>
      <c r="E39" s="30" t="s">
        <v>306</v>
      </c>
      <c r="F39" s="31">
        <f>F40+F41</f>
        <v>54.85</v>
      </c>
    </row>
    <row r="40" spans="1:6" ht="16.2" customHeight="1">
      <c r="A40" s="39" t="s">
        <v>308</v>
      </c>
      <c r="B40" s="39" t="s">
        <v>309</v>
      </c>
      <c r="C40" s="40">
        <v>13.24</v>
      </c>
      <c r="D40" s="38" t="s">
        <v>310</v>
      </c>
      <c r="E40" s="41" t="s">
        <v>311</v>
      </c>
      <c r="F40" s="35">
        <v>13.24</v>
      </c>
    </row>
    <row r="41" spans="1:6" ht="16.2" customHeight="1">
      <c r="A41" s="41" t="s">
        <v>312</v>
      </c>
      <c r="B41" s="41" t="s">
        <v>313</v>
      </c>
      <c r="C41" s="33">
        <v>41.61</v>
      </c>
      <c r="D41" s="38" t="s">
        <v>314</v>
      </c>
      <c r="E41" s="41" t="s">
        <v>315</v>
      </c>
      <c r="F41" s="35">
        <v>41.61</v>
      </c>
    </row>
  </sheetData>
  <mergeCells count="19">
    <mergeCell ref="C10:C13"/>
    <mergeCell ref="C17:C26"/>
    <mergeCell ref="C32:C36"/>
    <mergeCell ref="C37:C38"/>
    <mergeCell ref="A10:A13"/>
    <mergeCell ref="A17:A26"/>
    <mergeCell ref="A32:A36"/>
    <mergeCell ref="A37:A38"/>
    <mergeCell ref="B7:B9"/>
    <mergeCell ref="B10:B13"/>
    <mergeCell ref="B17:B26"/>
    <mergeCell ref="B32:B36"/>
    <mergeCell ref="B37:B38"/>
    <mergeCell ref="A2:F2"/>
    <mergeCell ref="A3:E3"/>
    <mergeCell ref="A5:B5"/>
    <mergeCell ref="D5:E5"/>
    <mergeCell ref="A7:A9"/>
    <mergeCell ref="C7:C9"/>
  </mergeCells>
  <phoneticPr fontId="22" type="noConversion"/>
  <printOptions horizontalCentered="1"/>
  <pageMargins left="0.74803149606299213" right="0.74803149606299213" top="1.299212598425197" bottom="0.51181102362204722" header="0.51181102362204722" footer="0.51181102362204722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"/>
  <sheetViews>
    <sheetView tabSelected="1" workbookViewId="0">
      <selection activeCell="E9" sqref="E9"/>
    </sheetView>
  </sheetViews>
  <sheetFormatPr defaultColWidth="10" defaultRowHeight="14.4"/>
  <cols>
    <col min="1" max="1" width="24.88671875" customWidth="1"/>
    <col min="2" max="2" width="13" customWidth="1"/>
    <col min="3" max="3" width="13.109375" customWidth="1"/>
    <col min="4" max="4" width="9.77734375" customWidth="1"/>
    <col min="5" max="5" width="39.5546875" customWidth="1"/>
    <col min="6" max="6" width="11.6640625" customWidth="1"/>
    <col min="7" max="7" width="11.88671875" customWidth="1"/>
    <col min="8" max="8" width="9.77734375" customWidth="1"/>
  </cols>
  <sheetData>
    <row r="1" spans="1:7">
      <c r="A1" t="s">
        <v>316</v>
      </c>
    </row>
    <row r="2" spans="1:7" ht="22.8" customHeight="1">
      <c r="A2" s="117" t="s">
        <v>317</v>
      </c>
      <c r="B2" s="117"/>
      <c r="C2" s="117"/>
      <c r="D2" s="117"/>
      <c r="E2" s="117"/>
      <c r="F2" s="117"/>
      <c r="G2" s="117"/>
    </row>
    <row r="3" spans="1:7" ht="16.8" customHeight="1">
      <c r="A3" s="10"/>
      <c r="B3" s="17"/>
      <c r="C3" s="17"/>
      <c r="D3" s="17"/>
      <c r="E3" s="17"/>
      <c r="F3" s="17"/>
      <c r="G3" s="1" t="s">
        <v>8</v>
      </c>
    </row>
    <row r="4" spans="1:7" ht="55.8" customHeight="1">
      <c r="A4" s="18" t="s">
        <v>212</v>
      </c>
      <c r="B4" s="19" t="s">
        <v>318</v>
      </c>
      <c r="C4" s="2" t="s">
        <v>319</v>
      </c>
      <c r="D4" s="2" t="s">
        <v>320</v>
      </c>
      <c r="E4" s="2" t="s">
        <v>321</v>
      </c>
      <c r="F4" s="2" t="s">
        <v>322</v>
      </c>
      <c r="G4" s="2" t="s">
        <v>68</v>
      </c>
    </row>
    <row r="5" spans="1:7" ht="30" customHeight="1">
      <c r="A5" s="20" t="s">
        <v>62</v>
      </c>
      <c r="B5" s="21">
        <f>B6+B7+B8</f>
        <v>51.6</v>
      </c>
      <c r="C5" s="21">
        <f>C6+C7+C8</f>
        <v>46.8</v>
      </c>
      <c r="D5" s="22">
        <f>(C5-B5)/B5*100%</f>
        <v>-9.3023255813953404E-2</v>
      </c>
      <c r="E5" s="23" t="s">
        <v>323</v>
      </c>
      <c r="F5" s="22">
        <f>C5/1347.23*100%</f>
        <v>3.4737943780943102E-2</v>
      </c>
      <c r="G5" s="23"/>
    </row>
    <row r="6" spans="1:7" ht="30" customHeight="1">
      <c r="A6" s="23" t="s">
        <v>324</v>
      </c>
      <c r="B6" s="21">
        <v>0</v>
      </c>
      <c r="C6" s="21">
        <v>0</v>
      </c>
      <c r="D6" s="22">
        <v>0</v>
      </c>
      <c r="E6" s="23" t="s">
        <v>325</v>
      </c>
      <c r="F6" s="22">
        <f t="shared" ref="F6:F10" si="0">C6/1347.23*100%</f>
        <v>0</v>
      </c>
      <c r="G6" s="24" t="s">
        <v>326</v>
      </c>
    </row>
    <row r="7" spans="1:7" ht="30" customHeight="1">
      <c r="A7" s="23" t="s">
        <v>327</v>
      </c>
      <c r="B7" s="21">
        <v>32.799999999999997</v>
      </c>
      <c r="C7" s="21">
        <v>28</v>
      </c>
      <c r="D7" s="22">
        <f>(C7-B7)/B7*100%</f>
        <v>-0.146341463414634</v>
      </c>
      <c r="E7" s="23" t="s">
        <v>323</v>
      </c>
      <c r="F7" s="22">
        <f t="shared" si="0"/>
        <v>2.0783385168085599E-2</v>
      </c>
      <c r="G7" s="23"/>
    </row>
    <row r="8" spans="1:7" ht="30" customHeight="1">
      <c r="A8" s="23" t="s">
        <v>328</v>
      </c>
      <c r="B8" s="21">
        <f>B9+B10</f>
        <v>18.8</v>
      </c>
      <c r="C8" s="21">
        <f>C9+C10</f>
        <v>18.8</v>
      </c>
      <c r="D8" s="22">
        <f>(C8-B8)/B8*100%</f>
        <v>0</v>
      </c>
      <c r="E8" s="23" t="s">
        <v>325</v>
      </c>
      <c r="F8" s="22">
        <f t="shared" si="0"/>
        <v>1.39545586128575E-2</v>
      </c>
      <c r="G8" s="24"/>
    </row>
    <row r="9" spans="1:7" ht="30" customHeight="1">
      <c r="A9" s="23" t="s">
        <v>329</v>
      </c>
      <c r="B9" s="21">
        <v>18.8</v>
      </c>
      <c r="C9" s="21">
        <v>18.8</v>
      </c>
      <c r="D9" s="22">
        <f>(C9-B9)/B9*100%</f>
        <v>0</v>
      </c>
      <c r="E9" s="23" t="s">
        <v>325</v>
      </c>
      <c r="F9" s="22">
        <f t="shared" si="0"/>
        <v>1.39545586128575E-2</v>
      </c>
      <c r="G9" s="23"/>
    </row>
    <row r="10" spans="1:7" ht="30" customHeight="1">
      <c r="A10" s="23" t="s">
        <v>330</v>
      </c>
      <c r="B10" s="21">
        <v>0</v>
      </c>
      <c r="C10" s="21">
        <v>0</v>
      </c>
      <c r="D10" s="22">
        <v>0</v>
      </c>
      <c r="E10" s="23" t="s">
        <v>325</v>
      </c>
      <c r="F10" s="22">
        <f t="shared" si="0"/>
        <v>0</v>
      </c>
      <c r="G10" s="23"/>
    </row>
    <row r="11" spans="1:7">
      <c r="A11" t="s">
        <v>331</v>
      </c>
    </row>
  </sheetData>
  <mergeCells count="1">
    <mergeCell ref="A2:G2"/>
  </mergeCells>
  <phoneticPr fontId="22" type="noConversion"/>
  <printOptions horizontalCentered="1"/>
  <pageMargins left="0.74803149606299202" right="0.74803149606299202" top="1.1811023622047201" bottom="0.78740157480314998" header="0.511811023622047" footer="0.51181102362204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A2" sqref="A2:D2"/>
    </sheetView>
  </sheetViews>
  <sheetFormatPr defaultColWidth="10" defaultRowHeight="14.4"/>
  <cols>
    <col min="1" max="1" width="18" customWidth="1"/>
    <col min="2" max="2" width="34.88671875" customWidth="1"/>
    <col min="3" max="3" width="20.33203125" customWidth="1"/>
    <col min="4" max="4" width="20.5546875" customWidth="1"/>
  </cols>
  <sheetData>
    <row r="1" spans="1:4">
      <c r="A1" t="s">
        <v>332</v>
      </c>
    </row>
    <row r="2" spans="1:4" ht="22.8" customHeight="1">
      <c r="A2" s="117" t="s">
        <v>333</v>
      </c>
      <c r="B2" s="117"/>
      <c r="C2" s="117"/>
      <c r="D2" s="117"/>
    </row>
    <row r="3" spans="1:4" ht="18.600000000000001" customHeight="1">
      <c r="D3" s="1" t="s">
        <v>8</v>
      </c>
    </row>
    <row r="4" spans="1:4" ht="16.8" customHeight="1">
      <c r="A4" s="11" t="s">
        <v>334</v>
      </c>
      <c r="B4" s="11" t="s">
        <v>335</v>
      </c>
      <c r="C4" s="11" t="s">
        <v>231</v>
      </c>
      <c r="D4" s="11" t="s">
        <v>68</v>
      </c>
    </row>
    <row r="5" spans="1:4" ht="16.05" customHeight="1">
      <c r="A5" s="11" t="s">
        <v>336</v>
      </c>
      <c r="B5" s="12" t="s">
        <v>268</v>
      </c>
      <c r="C5" s="13">
        <v>22</v>
      </c>
      <c r="D5" s="14"/>
    </row>
    <row r="6" spans="1:4" ht="16.05" customHeight="1">
      <c r="A6" s="11" t="s">
        <v>337</v>
      </c>
      <c r="B6" s="12" t="s">
        <v>270</v>
      </c>
      <c r="C6" s="13">
        <v>1</v>
      </c>
      <c r="D6" s="14"/>
    </row>
    <row r="7" spans="1:4" ht="16.05" customHeight="1">
      <c r="A7" s="11">
        <v>30204</v>
      </c>
      <c r="B7" s="12" t="s">
        <v>272</v>
      </c>
      <c r="C7" s="13">
        <v>1</v>
      </c>
      <c r="D7" s="14"/>
    </row>
    <row r="8" spans="1:4" ht="16.05" customHeight="1">
      <c r="A8" s="11" t="s">
        <v>338</v>
      </c>
      <c r="B8" s="12" t="s">
        <v>274</v>
      </c>
      <c r="C8" s="13">
        <v>3</v>
      </c>
      <c r="D8" s="14"/>
    </row>
    <row r="9" spans="1:4" ht="16.05" customHeight="1">
      <c r="A9" s="11" t="s">
        <v>339</v>
      </c>
      <c r="B9" s="12" t="s">
        <v>276</v>
      </c>
      <c r="C9" s="13">
        <v>9</v>
      </c>
      <c r="D9" s="14"/>
    </row>
    <row r="10" spans="1:4" ht="16.05" customHeight="1">
      <c r="A10" s="11" t="s">
        <v>340</v>
      </c>
      <c r="B10" s="12" t="s">
        <v>278</v>
      </c>
      <c r="C10" s="13">
        <v>4</v>
      </c>
      <c r="D10" s="14"/>
    </row>
    <row r="11" spans="1:4" ht="16.05" customHeight="1">
      <c r="A11" s="11" t="s">
        <v>341</v>
      </c>
      <c r="B11" s="12" t="s">
        <v>280</v>
      </c>
      <c r="C11" s="13">
        <v>16.420000000000002</v>
      </c>
      <c r="D11" s="14"/>
    </row>
    <row r="12" spans="1:4" ht="16.05" customHeight="1">
      <c r="A12" s="15" t="s">
        <v>342</v>
      </c>
      <c r="B12" s="16" t="s">
        <v>288</v>
      </c>
      <c r="C12" s="13">
        <v>1.8</v>
      </c>
      <c r="D12" s="14"/>
    </row>
    <row r="13" spans="1:4" ht="16.05" customHeight="1">
      <c r="A13" s="11" t="s">
        <v>343</v>
      </c>
      <c r="B13" s="12" t="s">
        <v>296</v>
      </c>
      <c r="C13" s="13">
        <v>6.94</v>
      </c>
      <c r="D13" s="14"/>
    </row>
    <row r="14" spans="1:4" ht="16.05" customHeight="1">
      <c r="A14" s="11">
        <v>30231</v>
      </c>
      <c r="B14" s="12" t="s">
        <v>298</v>
      </c>
      <c r="C14" s="13">
        <v>18.8</v>
      </c>
      <c r="D14" s="14"/>
    </row>
    <row r="15" spans="1:4" ht="16.05" customHeight="1">
      <c r="A15" s="11">
        <v>30216</v>
      </c>
      <c r="B15" s="12" t="s">
        <v>291</v>
      </c>
      <c r="C15" s="13">
        <v>5.66</v>
      </c>
      <c r="D15" s="14"/>
    </row>
    <row r="16" spans="1:4" ht="16.05" customHeight="1">
      <c r="A16" s="11">
        <v>30228</v>
      </c>
      <c r="B16" s="12" t="s">
        <v>282</v>
      </c>
      <c r="C16" s="13">
        <v>8.2100000000000009</v>
      </c>
      <c r="D16" s="14"/>
    </row>
    <row r="17" spans="1:4" ht="16.05" customHeight="1">
      <c r="A17" s="11" t="s">
        <v>344</v>
      </c>
      <c r="B17" s="12" t="s">
        <v>284</v>
      </c>
      <c r="C17" s="13">
        <v>11.23</v>
      </c>
      <c r="D17" s="14"/>
    </row>
    <row r="18" spans="1:4" ht="16.05" customHeight="1">
      <c r="A18" s="11" t="s">
        <v>345</v>
      </c>
      <c r="B18" s="12" t="s">
        <v>346</v>
      </c>
      <c r="C18" s="13">
        <v>0</v>
      </c>
      <c r="D18" s="14"/>
    </row>
    <row r="19" spans="1:4" ht="16.05" customHeight="1">
      <c r="A19" s="11"/>
      <c r="B19" s="12"/>
      <c r="C19" s="13"/>
      <c r="D19" s="12"/>
    </row>
    <row r="20" spans="1:4" ht="16.05" customHeight="1">
      <c r="A20" s="137" t="s">
        <v>62</v>
      </c>
      <c r="B20" s="137"/>
      <c r="C20" s="13">
        <f>SUM(C5:C19)</f>
        <v>109.06</v>
      </c>
      <c r="D20" s="12"/>
    </row>
  </sheetData>
  <mergeCells count="2">
    <mergeCell ref="A2:D2"/>
    <mergeCell ref="A20:B20"/>
  </mergeCells>
  <phoneticPr fontId="22" type="noConversion"/>
  <printOptions horizontalCentered="1"/>
  <pageMargins left="0.74803149606299213" right="0.74803149606299213" top="1.3779527559055118" bottom="0.78740157480314965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7"/>
  <sheetViews>
    <sheetView workbookViewId="0">
      <selection activeCell="E17" sqref="E17"/>
    </sheetView>
  </sheetViews>
  <sheetFormatPr defaultColWidth="10" defaultRowHeight="14.4"/>
  <cols>
    <col min="1" max="3" width="7.6640625" customWidth="1"/>
    <col min="4" max="4" width="19.33203125" customWidth="1"/>
    <col min="5" max="5" width="18" customWidth="1"/>
    <col min="6" max="6" width="15.77734375" customWidth="1"/>
    <col min="7" max="7" width="15" customWidth="1"/>
    <col min="8" max="8" width="25.5546875" customWidth="1"/>
    <col min="9" max="9" width="9.77734375" customWidth="1"/>
  </cols>
  <sheetData>
    <row r="1" spans="1:8">
      <c r="A1" t="s">
        <v>347</v>
      </c>
    </row>
    <row r="2" spans="1:8" ht="22.8" customHeight="1">
      <c r="A2" s="138" t="s">
        <v>348</v>
      </c>
      <c r="B2" s="138"/>
      <c r="C2" s="138"/>
      <c r="D2" s="138"/>
      <c r="E2" s="138"/>
      <c r="F2" s="138"/>
      <c r="G2" s="138"/>
      <c r="H2" s="138"/>
    </row>
    <row r="3" spans="1:8" ht="15.6" customHeight="1">
      <c r="H3" s="1" t="s">
        <v>8</v>
      </c>
    </row>
    <row r="4" spans="1:8" ht="21" customHeight="1">
      <c r="A4" s="139" t="s">
        <v>60</v>
      </c>
      <c r="B4" s="139"/>
      <c r="C4" s="139"/>
      <c r="D4" s="139" t="s">
        <v>61</v>
      </c>
      <c r="E4" s="2" t="s">
        <v>207</v>
      </c>
      <c r="F4" s="139" t="s">
        <v>207</v>
      </c>
      <c r="G4" s="139"/>
      <c r="H4" s="139" t="s">
        <v>68</v>
      </c>
    </row>
    <row r="5" spans="1:8" ht="14.25" customHeight="1">
      <c r="A5" s="139"/>
      <c r="B5" s="139"/>
      <c r="C5" s="139"/>
      <c r="D5" s="139"/>
      <c r="E5" s="2" t="s">
        <v>62</v>
      </c>
      <c r="F5" s="2" t="s">
        <v>206</v>
      </c>
      <c r="G5" s="2" t="s">
        <v>207</v>
      </c>
      <c r="H5" s="139"/>
    </row>
    <row r="6" spans="1:8" ht="24" customHeight="1">
      <c r="A6" s="3" t="s">
        <v>69</v>
      </c>
      <c r="B6" s="3" t="s">
        <v>70</v>
      </c>
      <c r="C6" s="4" t="s">
        <v>71</v>
      </c>
      <c r="D6" s="3" t="s">
        <v>62</v>
      </c>
      <c r="E6" s="5">
        <v>0</v>
      </c>
      <c r="F6" s="5">
        <v>0</v>
      </c>
      <c r="G6" s="5">
        <v>0</v>
      </c>
      <c r="H6" s="6" t="s">
        <v>349</v>
      </c>
    </row>
    <row r="7" spans="1:8" ht="32.4" customHeight="1">
      <c r="A7" s="7"/>
      <c r="B7" s="7"/>
      <c r="C7" s="7"/>
      <c r="D7" s="7"/>
      <c r="E7" s="8">
        <v>0</v>
      </c>
      <c r="F7" s="8">
        <v>0</v>
      </c>
      <c r="G7" s="8">
        <v>0</v>
      </c>
      <c r="H7" s="9" t="s">
        <v>350</v>
      </c>
    </row>
  </sheetData>
  <mergeCells count="5">
    <mergeCell ref="A2:H2"/>
    <mergeCell ref="F4:G4"/>
    <mergeCell ref="D4:D5"/>
    <mergeCell ref="H4:H5"/>
    <mergeCell ref="A4:C5"/>
  </mergeCells>
  <phoneticPr fontId="22" type="noConversion"/>
  <printOptions horizontalCentered="1"/>
  <pageMargins left="0.74803149606299202" right="0.74803149606299202" top="1.37795275590551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表2!Print_Titles</vt:lpstr>
      <vt:lpstr>表3!Print_Titles</vt:lpstr>
      <vt:lpstr>表5!Print_Titles</vt:lpstr>
      <vt:lpstr>表6!Print_Titles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2025-04-10T01:01:09Z</cp:lastPrinted>
  <dcterms:created xsi:type="dcterms:W3CDTF">2022-03-02T03:08:00Z</dcterms:created>
  <dcterms:modified xsi:type="dcterms:W3CDTF">2025-04-10T01:01:14Z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EBEACE54061E434A8FAB602E89BE9A84_13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